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\NOCTURNE CHATEAUBERNARD\"/>
    </mc:Choice>
  </mc:AlternateContent>
  <xr:revisionPtr revIDLastSave="0" documentId="13_ncr:1_{4BADC3B8-738F-430D-BFA1-420DA9ABAE47}" xr6:coauthVersionLast="47" xr6:coauthVersionMax="47" xr10:uidLastSave="{00000000-0000-0000-0000-000000000000}"/>
  <bookViews>
    <workbookView xWindow="-120" yWindow="-120" windowWidth="24240" windowHeight="13140" activeTab="1" xr2:uid="{A7CA7784-D2CA-45D1-9524-E920D0FBE3B8}"/>
  </bookViews>
  <sheets>
    <sheet name="D1.D2" sheetId="1" r:id="rId1"/>
    <sheet name="D3.D4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F19" i="2"/>
  <c r="E19" i="2"/>
  <c r="C19" i="2"/>
  <c r="G18" i="2"/>
  <c r="F18" i="2"/>
  <c r="E18" i="2"/>
  <c r="C18" i="2"/>
  <c r="G17" i="2"/>
  <c r="F17" i="2"/>
  <c r="E17" i="2"/>
  <c r="C17" i="2"/>
  <c r="G16" i="2"/>
  <c r="F16" i="2"/>
  <c r="E16" i="2"/>
  <c r="C16" i="2"/>
  <c r="G15" i="2"/>
  <c r="F15" i="2"/>
  <c r="E15" i="2"/>
  <c r="C15" i="2"/>
  <c r="G14" i="2"/>
  <c r="F14" i="2"/>
  <c r="E14" i="2"/>
  <c r="C14" i="2"/>
  <c r="G13" i="2"/>
  <c r="F13" i="2"/>
  <c r="E13" i="2"/>
  <c r="C13" i="2"/>
  <c r="G12" i="2"/>
  <c r="F12" i="2"/>
  <c r="E12" i="2"/>
  <c r="C12" i="2"/>
  <c r="G11" i="2"/>
  <c r="F11" i="2"/>
  <c r="E11" i="2"/>
  <c r="C11" i="2"/>
  <c r="G10" i="2"/>
  <c r="F10" i="2"/>
  <c r="E10" i="2"/>
  <c r="C10" i="2"/>
  <c r="G9" i="2"/>
  <c r="F9" i="2"/>
  <c r="E9" i="2"/>
  <c r="C9" i="2"/>
  <c r="G8" i="2"/>
  <c r="F8" i="2"/>
  <c r="E8" i="2"/>
  <c r="C8" i="2"/>
  <c r="G7" i="2"/>
  <c r="F7" i="2"/>
  <c r="E7" i="2"/>
  <c r="C7" i="2"/>
  <c r="G6" i="2"/>
  <c r="F6" i="2"/>
  <c r="E6" i="2"/>
  <c r="C6" i="2"/>
  <c r="G5" i="2"/>
  <c r="F5" i="2"/>
  <c r="E5" i="2"/>
  <c r="C5" i="2"/>
  <c r="G4" i="2"/>
  <c r="F4" i="2"/>
  <c r="E4" i="2"/>
  <c r="C4" i="2"/>
  <c r="H2" i="2"/>
  <c r="F2" i="2"/>
  <c r="B2" i="2"/>
  <c r="F1" i="2"/>
  <c r="B1" i="2"/>
  <c r="G27" i="1"/>
  <c r="F27" i="1"/>
  <c r="E27" i="1"/>
  <c r="C27" i="1"/>
  <c r="G26" i="1"/>
  <c r="F26" i="1"/>
  <c r="E26" i="1"/>
  <c r="C26" i="1"/>
  <c r="G25" i="1"/>
  <c r="F25" i="1"/>
  <c r="E25" i="1"/>
  <c r="C25" i="1"/>
  <c r="G24" i="1"/>
  <c r="F24" i="1"/>
  <c r="E24" i="1"/>
  <c r="C24" i="1"/>
  <c r="G23" i="1"/>
  <c r="F23" i="1"/>
  <c r="E23" i="1"/>
  <c r="C23" i="1"/>
  <c r="G22" i="1"/>
  <c r="F22" i="1"/>
  <c r="E22" i="1"/>
  <c r="C22" i="1"/>
  <c r="G21" i="1"/>
  <c r="F21" i="1"/>
  <c r="E21" i="1"/>
  <c r="C21" i="1"/>
  <c r="G20" i="1"/>
  <c r="F20" i="1"/>
  <c r="E20" i="1"/>
  <c r="C20" i="1"/>
  <c r="G19" i="1"/>
  <c r="F19" i="1"/>
  <c r="E19" i="1"/>
  <c r="C19" i="1"/>
  <c r="G18" i="1"/>
  <c r="F18" i="1"/>
  <c r="E18" i="1"/>
  <c r="C18" i="1"/>
  <c r="G17" i="1"/>
  <c r="F17" i="1"/>
  <c r="E17" i="1"/>
  <c r="C17" i="1"/>
  <c r="G16" i="1"/>
  <c r="F16" i="1"/>
  <c r="E16" i="1"/>
  <c r="C16" i="1"/>
  <c r="G15" i="1"/>
  <c r="F15" i="1"/>
  <c r="E15" i="1"/>
  <c r="C15" i="1"/>
  <c r="G14" i="1"/>
  <c r="F14" i="1"/>
  <c r="E14" i="1"/>
  <c r="C14" i="1"/>
  <c r="G13" i="1"/>
  <c r="F13" i="1"/>
  <c r="E13" i="1"/>
  <c r="C13" i="1"/>
  <c r="G12" i="1"/>
  <c r="F12" i="1"/>
  <c r="E12" i="1"/>
  <c r="C12" i="1"/>
  <c r="G11" i="1"/>
  <c r="F11" i="1"/>
  <c r="E11" i="1"/>
  <c r="C11" i="1"/>
  <c r="G10" i="1"/>
  <c r="F10" i="1"/>
  <c r="E10" i="1"/>
  <c r="C10" i="1"/>
  <c r="G9" i="1"/>
  <c r="F9" i="1"/>
  <c r="E9" i="1"/>
  <c r="C9" i="1"/>
  <c r="G8" i="1"/>
  <c r="F8" i="1"/>
  <c r="E8" i="1"/>
  <c r="C8" i="1"/>
  <c r="G7" i="1"/>
  <c r="F7" i="1"/>
  <c r="E7" i="1"/>
  <c r="C7" i="1"/>
  <c r="G6" i="1"/>
  <c r="F6" i="1"/>
  <c r="E6" i="1"/>
  <c r="C6" i="1"/>
  <c r="G5" i="1"/>
  <c r="F5" i="1"/>
  <c r="E5" i="1"/>
  <c r="C5" i="1"/>
  <c r="G4" i="1"/>
  <c r="F4" i="1"/>
  <c r="E4" i="1"/>
  <c r="C4" i="1"/>
  <c r="H2" i="1"/>
  <c r="F2" i="1"/>
  <c r="B2" i="1"/>
  <c r="F1" i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H3" authorId="0" shapeId="0" xr:uid="{5997D4B1-5DF7-40B4-A216-46C795158D07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</author>
  </authors>
  <commentList>
    <comment ref="H3" authorId="0" shapeId="0" xr:uid="{F5D62FAD-8E3B-49F2-83CA-0C67865E340E}">
      <text>
        <r>
          <rPr>
            <b/>
            <sz val="9"/>
            <color indexed="81"/>
            <rFont val="Tahoma"/>
            <family val="2"/>
          </rPr>
          <t>Format hh:mm:ss.0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<sst xmlns="http://schemas.openxmlformats.org/spreadsheetml/2006/main" count="20" uniqueCount="11">
  <si>
    <t>PARTANTS</t>
  </si>
  <si>
    <t>CLASSES</t>
  </si>
  <si>
    <t>Place</t>
  </si>
  <si>
    <t>Doss</t>
  </si>
  <si>
    <t>NOM et PRENOM</t>
  </si>
  <si>
    <t>ASSOCIATION</t>
  </si>
  <si>
    <t>N° LICENCE</t>
  </si>
  <si>
    <t>CAT.</t>
  </si>
  <si>
    <t>TEMPS</t>
  </si>
  <si>
    <t>1H10M23S</t>
  </si>
  <si>
    <t>1H03M17S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</si>
</sst>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[h]\.mm\.ss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  <family val="2"/>
    </font>
    <font>
      <b/>
      <sz val="8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%20CHATEAUBERNARD%20D1%20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ESTION%20CHATEAUBERNARD%20D3%20D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CHATEAUBERNARD</v>
          </cell>
          <cell r="G2">
            <v>16</v>
          </cell>
        </row>
        <row r="4">
          <cell r="D4" t="str">
            <v>29.06.2022</v>
          </cell>
        </row>
        <row r="5">
          <cell r="D5" t="str">
            <v>PC D1 et D2</v>
          </cell>
        </row>
        <row r="8">
          <cell r="F8">
            <v>29</v>
          </cell>
        </row>
        <row r="12">
          <cell r="A12">
            <v>1</v>
          </cell>
          <cell r="C12" t="str">
            <v>CAILLAUD FRANCK</v>
          </cell>
          <cell r="E12" t="str">
            <v>VC SAINTAIS</v>
          </cell>
          <cell r="F12" t="str">
            <v>J D1</v>
          </cell>
          <cell r="G12" t="str">
            <v>50170500199</v>
          </cell>
        </row>
        <row r="13">
          <cell r="A13">
            <v>2</v>
          </cell>
          <cell r="B13" t="str">
            <v>X</v>
          </cell>
          <cell r="C13" t="str">
            <v>VIGIER Cyril</v>
          </cell>
          <cell r="E13" t="str">
            <v>LA ROUE LIBRE SAVINOISE</v>
          </cell>
          <cell r="F13" t="str">
            <v>PC D1</v>
          </cell>
          <cell r="G13" t="str">
            <v>50172330028</v>
          </cell>
        </row>
        <row r="14">
          <cell r="A14">
            <v>3</v>
          </cell>
          <cell r="B14" t="str">
            <v>X</v>
          </cell>
          <cell r="C14" t="str">
            <v>LEJEUNE Michel</v>
          </cell>
          <cell r="E14" t="str">
            <v>CO CORONNAIS</v>
          </cell>
          <cell r="F14" t="str">
            <v>PCO D1</v>
          </cell>
          <cell r="G14" t="str">
            <v>50160100403</v>
          </cell>
        </row>
        <row r="15">
          <cell r="A15">
            <v>4</v>
          </cell>
          <cell r="B15" t="str">
            <v>X</v>
          </cell>
          <cell r="C15" t="str">
            <v>DENECHAUD Mateo</v>
          </cell>
          <cell r="E15" t="str">
            <v>AC4B</v>
          </cell>
          <cell r="F15" t="str">
            <v>PCO D1</v>
          </cell>
          <cell r="G15" t="str">
            <v>50162040056</v>
          </cell>
        </row>
        <row r="16">
          <cell r="A16">
            <v>5</v>
          </cell>
          <cell r="B16" t="str">
            <v>X</v>
          </cell>
          <cell r="C16" t="str">
            <v>DIDOU Thibaut</v>
          </cell>
          <cell r="E16" t="str">
            <v>AC4B</v>
          </cell>
          <cell r="F16" t="str">
            <v>PCO D1</v>
          </cell>
          <cell r="G16" t="str">
            <v>50162040060</v>
          </cell>
        </row>
        <row r="17">
          <cell r="A17">
            <v>6</v>
          </cell>
          <cell r="B17" t="str">
            <v>X</v>
          </cell>
          <cell r="C17" t="str">
            <v>MORAND Cyrille</v>
          </cell>
          <cell r="E17" t="str">
            <v>VC SAINTAIS</v>
          </cell>
          <cell r="F17" t="str">
            <v>PCO D1</v>
          </cell>
          <cell r="G17" t="str">
            <v>50170500477</v>
          </cell>
        </row>
        <row r="18">
          <cell r="A18">
            <v>7</v>
          </cell>
          <cell r="B18" t="str">
            <v>X</v>
          </cell>
          <cell r="C18" t="str">
            <v>BRICOUT Cyprien</v>
          </cell>
          <cell r="E18" t="str">
            <v>APOGE CYCLISTE</v>
          </cell>
          <cell r="F18" t="str">
            <v>PCO D1</v>
          </cell>
          <cell r="G18" t="str">
            <v>50171400297</v>
          </cell>
        </row>
        <row r="19">
          <cell r="A19">
            <v>8</v>
          </cell>
          <cell r="B19" t="str">
            <v>X</v>
          </cell>
          <cell r="C19" t="str">
            <v>SUSTRA Gabriel</v>
          </cell>
          <cell r="E19" t="str">
            <v>SPRINTER NICE METROPOLE</v>
          </cell>
          <cell r="F19" t="str">
            <v>J D1</v>
          </cell>
          <cell r="G19" t="str">
            <v>53060380266</v>
          </cell>
        </row>
        <row r="20">
          <cell r="A20">
            <v>9</v>
          </cell>
          <cell r="B20" t="str">
            <v>X</v>
          </cell>
          <cell r="C20" t="str">
            <v>BELLICAUD Stephane</v>
          </cell>
          <cell r="E20" t="str">
            <v>LA PEDALE JONZACAISE</v>
          </cell>
          <cell r="F20" t="str">
            <v>PCO D1</v>
          </cell>
          <cell r="G20" t="str">
            <v>50170350089</v>
          </cell>
        </row>
        <row r="21">
          <cell r="A21">
            <v>10</v>
          </cell>
          <cell r="B21" t="str">
            <v>X</v>
          </cell>
          <cell r="C21" t="str">
            <v>LECLERC Nicolas</v>
          </cell>
          <cell r="E21" t="str">
            <v>ANGOULEME VC</v>
          </cell>
          <cell r="F21" t="str">
            <v>PCO D1</v>
          </cell>
          <cell r="G21" t="str">
            <v>50161860005</v>
          </cell>
        </row>
        <row r="22">
          <cell r="A22">
            <v>11</v>
          </cell>
          <cell r="B22" t="str">
            <v>X</v>
          </cell>
          <cell r="C22" t="str">
            <v>POTIRON Sebastien</v>
          </cell>
          <cell r="E22" t="str">
            <v>AC ETAULES</v>
          </cell>
          <cell r="F22" t="str">
            <v>PCO D1</v>
          </cell>
          <cell r="G22" t="str">
            <v>50171480002</v>
          </cell>
        </row>
        <row r="23">
          <cell r="A23">
            <v>12</v>
          </cell>
          <cell r="B23" t="str">
            <v>X</v>
          </cell>
          <cell r="C23" t="str">
            <v>BONHOMME Victor</v>
          </cell>
          <cell r="E23" t="str">
            <v>AC4B</v>
          </cell>
          <cell r="F23" t="str">
            <v>J D1</v>
          </cell>
          <cell r="G23" t="str">
            <v>50162040048</v>
          </cell>
        </row>
        <row r="24">
          <cell r="A24">
            <v>13</v>
          </cell>
          <cell r="B24" t="str">
            <v>X</v>
          </cell>
          <cell r="C24" t="str">
            <v>DURAND Stephane</v>
          </cell>
          <cell r="E24" t="str">
            <v>CA CIVRAY</v>
          </cell>
          <cell r="F24" t="str">
            <v>D1</v>
          </cell>
          <cell r="G24" t="str">
            <v>50860630217</v>
          </cell>
        </row>
        <row r="25">
          <cell r="A25">
            <v>14</v>
          </cell>
          <cell r="B25" t="str">
            <v>X</v>
          </cell>
          <cell r="C25" t="str">
            <v>PLATEAU Loic</v>
          </cell>
          <cell r="E25" t="str">
            <v>VCOC SEGONZAC</v>
          </cell>
          <cell r="F25" t="str">
            <v>D1</v>
          </cell>
          <cell r="G25" t="str">
            <v>50162440010</v>
          </cell>
        </row>
        <row r="26">
          <cell r="A26">
            <v>15</v>
          </cell>
          <cell r="B26" t="str">
            <v>X</v>
          </cell>
          <cell r="C26" t="str">
            <v>SUBRA Sebastien</v>
          </cell>
          <cell r="E26" t="str">
            <v>VC SAINTES</v>
          </cell>
          <cell r="F26" t="str">
            <v>D1</v>
          </cell>
          <cell r="G26" t="str">
            <v>501705000143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  <cell r="B32" t="str">
            <v>X</v>
          </cell>
          <cell r="C32" t="str">
            <v>BOLNOT COLIN</v>
          </cell>
          <cell r="E32" t="str">
            <v>VCOC SEGONZAC</v>
          </cell>
          <cell r="F32" t="str">
            <v>PCO D2</v>
          </cell>
          <cell r="G32" t="str">
            <v>50162440005</v>
          </cell>
        </row>
        <row r="33">
          <cell r="A33">
            <v>22</v>
          </cell>
          <cell r="B33" t="str">
            <v>X</v>
          </cell>
          <cell r="C33" t="str">
            <v>LIVERTOUT Clèment</v>
          </cell>
          <cell r="E33" t="str">
            <v>ANGOULEME VC</v>
          </cell>
          <cell r="F33" t="str">
            <v>PCO D2</v>
          </cell>
          <cell r="G33" t="str">
            <v>50161860229</v>
          </cell>
        </row>
        <row r="34">
          <cell r="A34">
            <v>23</v>
          </cell>
          <cell r="B34" t="str">
            <v>X</v>
          </cell>
          <cell r="C34" t="str">
            <v>HAWES Cameron</v>
          </cell>
          <cell r="E34" t="str">
            <v>AC4B</v>
          </cell>
          <cell r="F34" t="str">
            <v>J D2</v>
          </cell>
          <cell r="G34" t="str">
            <v>50162040119</v>
          </cell>
        </row>
        <row r="35">
          <cell r="A35">
            <v>24</v>
          </cell>
          <cell r="B35" t="str">
            <v>X</v>
          </cell>
          <cell r="C35" t="str">
            <v>THILLARD Roamin</v>
          </cell>
          <cell r="E35" t="str">
            <v>AC4B</v>
          </cell>
          <cell r="F35" t="str">
            <v>PCO D2</v>
          </cell>
          <cell r="G35" t="str">
            <v>50162040057</v>
          </cell>
        </row>
        <row r="36">
          <cell r="A36">
            <v>25</v>
          </cell>
          <cell r="B36" t="str">
            <v>X</v>
          </cell>
          <cell r="C36" t="str">
            <v>LE HENAFF Nicolas</v>
          </cell>
          <cell r="E36" t="str">
            <v>AC ST MICHEL</v>
          </cell>
          <cell r="F36" t="str">
            <v>PC D2</v>
          </cell>
          <cell r="G36" t="str">
            <v>50162290022</v>
          </cell>
        </row>
        <row r="37">
          <cell r="A37">
            <v>26</v>
          </cell>
          <cell r="B37" t="str">
            <v>X</v>
          </cell>
          <cell r="C37" t="str">
            <v>SEGUIN Ludovic</v>
          </cell>
          <cell r="E37" t="str">
            <v>VC OUEST CHARENTE SEGO</v>
          </cell>
          <cell r="F37" t="str">
            <v>PCO D2</v>
          </cell>
          <cell r="G37" t="str">
            <v>50162440018</v>
          </cell>
        </row>
        <row r="38">
          <cell r="A38">
            <v>27</v>
          </cell>
          <cell r="B38" t="str">
            <v>X</v>
          </cell>
          <cell r="C38" t="str">
            <v>GILLEREAU Aurelien</v>
          </cell>
          <cell r="E38" t="str">
            <v>VC MATHA</v>
          </cell>
          <cell r="F38" t="str">
            <v>PC D2</v>
          </cell>
          <cell r="G38" t="str">
            <v>50170380041</v>
          </cell>
        </row>
        <row r="39">
          <cell r="A39">
            <v>28</v>
          </cell>
          <cell r="B39" t="str">
            <v>X</v>
          </cell>
          <cell r="C39" t="str">
            <v>FRUGIER Thierry</v>
          </cell>
          <cell r="E39" t="str">
            <v>ANGOULEME VC</v>
          </cell>
          <cell r="F39" t="str">
            <v>PC D2</v>
          </cell>
          <cell r="G39" t="str">
            <v>50161860223</v>
          </cell>
        </row>
        <row r="40">
          <cell r="A40">
            <v>29</v>
          </cell>
          <cell r="B40" t="str">
            <v>X</v>
          </cell>
          <cell r="C40" t="str">
            <v>PELAUD Gregory</v>
          </cell>
          <cell r="E40" t="str">
            <v>VC CORME ROYAL</v>
          </cell>
          <cell r="F40" t="str">
            <v>PC D2</v>
          </cell>
          <cell r="G40" t="str">
            <v>50172320019</v>
          </cell>
        </row>
        <row r="41">
          <cell r="A41">
            <v>30</v>
          </cell>
        </row>
        <row r="42">
          <cell r="A42">
            <v>31</v>
          </cell>
          <cell r="B42" t="str">
            <v>X</v>
          </cell>
          <cell r="C42" t="str">
            <v>MASSIAS Florian</v>
          </cell>
          <cell r="E42" t="str">
            <v>VCOC SEGONZAC</v>
          </cell>
          <cell r="F42" t="str">
            <v>PC D2</v>
          </cell>
          <cell r="G42" t="str">
            <v>50162440013</v>
          </cell>
        </row>
        <row r="43">
          <cell r="A43">
            <v>32</v>
          </cell>
          <cell r="B43" t="str">
            <v>X</v>
          </cell>
          <cell r="C43" t="str">
            <v>CARREGUES Thibaud</v>
          </cell>
          <cell r="E43" t="str">
            <v>AC4B</v>
          </cell>
          <cell r="F43" t="str">
            <v>PC D2</v>
          </cell>
          <cell r="G43" t="str">
            <v>50162040116</v>
          </cell>
        </row>
        <row r="44">
          <cell r="A44">
            <v>33</v>
          </cell>
          <cell r="B44" t="str">
            <v>X</v>
          </cell>
          <cell r="C44" t="str">
            <v>DEBIOSSAT Jacques</v>
          </cell>
          <cell r="E44" t="str">
            <v>EC TRELISSAC</v>
          </cell>
          <cell r="F44" t="str">
            <v>PCO D2</v>
          </cell>
          <cell r="G44" t="str">
            <v>50242550116</v>
          </cell>
        </row>
        <row r="45">
          <cell r="A45">
            <v>34</v>
          </cell>
          <cell r="B45" t="str">
            <v>X</v>
          </cell>
          <cell r="C45" t="str">
            <v>MONERAT Christophe</v>
          </cell>
          <cell r="E45" t="str">
            <v>AC MACQUEVILLE</v>
          </cell>
          <cell r="F45" t="str">
            <v>D2</v>
          </cell>
          <cell r="G45" t="str">
            <v>50172170112</v>
          </cell>
        </row>
        <row r="46">
          <cell r="A46">
            <v>35</v>
          </cell>
          <cell r="B46" t="str">
            <v>X</v>
          </cell>
          <cell r="C46" t="str">
            <v>BOUTENEGRE Joris</v>
          </cell>
          <cell r="E46" t="str">
            <v>ORANGE MECANIQUE</v>
          </cell>
          <cell r="F46" t="str">
            <v>D2</v>
          </cell>
          <cell r="G46" t="str">
            <v>50172360012</v>
          </cell>
        </row>
        <row r="47">
          <cell r="A47">
            <v>36</v>
          </cell>
          <cell r="B47" t="str">
            <v>X</v>
          </cell>
          <cell r="C47" t="str">
            <v>GALLES Guillaume</v>
          </cell>
          <cell r="E47" t="str">
            <v>TEAM COOP VELOCITE</v>
          </cell>
          <cell r="F47" t="str">
            <v>D2</v>
          </cell>
          <cell r="G47" t="str">
            <v>50162450009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PRIX D EQUIPE"/>
      <sheetName val="ENG Dep"/>
      <sheetName val="EMARGEMENT"/>
      <sheetName val="CLASSEMENT "/>
      <sheetName val="CLASS INTERNET"/>
      <sheetName val="FEUILLE RESULTATS"/>
      <sheetName val="ETAT RESULT"/>
      <sheetName val="ETAT RES VERSO"/>
      <sheetName val="rapport jury"/>
    </sheetNames>
    <sheetDataSet>
      <sheetData sheetId="0"/>
      <sheetData sheetId="1">
        <row r="2">
          <cell r="D2" t="str">
            <v>CHATEAUBERNARD</v>
          </cell>
          <cell r="G2">
            <v>16</v>
          </cell>
        </row>
        <row r="4">
          <cell r="D4">
            <v>44741</v>
          </cell>
        </row>
        <row r="5">
          <cell r="D5" t="str">
            <v>PC D3 D4</v>
          </cell>
        </row>
        <row r="8">
          <cell r="F8">
            <v>22</v>
          </cell>
        </row>
        <row r="12">
          <cell r="A12">
            <v>1</v>
          </cell>
          <cell r="B12" t="str">
            <v>X</v>
          </cell>
          <cell r="C12" t="str">
            <v>TAVERNIER Valentin</v>
          </cell>
          <cell r="E12" t="str">
            <v>AL GOND PONTOUVRE</v>
          </cell>
          <cell r="F12" t="str">
            <v>PC D3</v>
          </cell>
          <cell r="G12" t="str">
            <v>50161640053</v>
          </cell>
        </row>
        <row r="13">
          <cell r="A13">
            <v>2</v>
          </cell>
          <cell r="B13" t="str">
            <v>X</v>
          </cell>
          <cell r="C13" t="str">
            <v>DELCROIX Stephane</v>
          </cell>
          <cell r="E13" t="str">
            <v>AC ST MICHEL</v>
          </cell>
          <cell r="F13" t="str">
            <v>PC D3</v>
          </cell>
          <cell r="G13" t="str">
            <v>50162290009</v>
          </cell>
        </row>
        <row r="14">
          <cell r="A14">
            <v>3</v>
          </cell>
          <cell r="B14" t="str">
            <v>X</v>
          </cell>
          <cell r="C14" t="str">
            <v>PERMENAS Frederic</v>
          </cell>
          <cell r="E14" t="str">
            <v>VC MATHA</v>
          </cell>
          <cell r="F14" t="str">
            <v>PC D3</v>
          </cell>
          <cell r="G14" t="str">
            <v>50170380031</v>
          </cell>
        </row>
        <row r="15">
          <cell r="A15">
            <v>4</v>
          </cell>
          <cell r="B15" t="str">
            <v>X</v>
          </cell>
          <cell r="C15" t="str">
            <v>GENDRON Sebastien</v>
          </cell>
          <cell r="E15" t="str">
            <v>AC JAR</v>
          </cell>
          <cell r="F15" t="str">
            <v>PC D3</v>
          </cell>
          <cell r="G15" t="str">
            <v>50160110192</v>
          </cell>
        </row>
        <row r="16">
          <cell r="A16">
            <v>5</v>
          </cell>
          <cell r="B16" t="str">
            <v>X</v>
          </cell>
          <cell r="C16" t="str">
            <v>CAILLET Antoine</v>
          </cell>
          <cell r="E16" t="str">
            <v>UA LA ROCHEFOUCAULD</v>
          </cell>
          <cell r="F16" t="str">
            <v>PC D3</v>
          </cell>
          <cell r="G16" t="str">
            <v>50160150313</v>
          </cell>
        </row>
        <row r="17">
          <cell r="A17">
            <v>6</v>
          </cell>
          <cell r="B17" t="str">
            <v>X</v>
          </cell>
          <cell r="C17" t="str">
            <v>DA CUNHA Philippe</v>
          </cell>
          <cell r="E17" t="str">
            <v>UA LA ROCHEFOUCAULD</v>
          </cell>
          <cell r="F17" t="str">
            <v>PC D3</v>
          </cell>
          <cell r="G17" t="str">
            <v>50160150263</v>
          </cell>
        </row>
        <row r="18">
          <cell r="A18">
            <v>7</v>
          </cell>
          <cell r="B18" t="str">
            <v>X</v>
          </cell>
          <cell r="C18" t="str">
            <v>POIRIER Cedric</v>
          </cell>
          <cell r="E18" t="str">
            <v>ANGOULEME VC</v>
          </cell>
          <cell r="F18" t="str">
            <v>PC D3</v>
          </cell>
          <cell r="G18" t="str">
            <v>50161860227</v>
          </cell>
        </row>
        <row r="19">
          <cell r="A19">
            <v>8</v>
          </cell>
          <cell r="B19" t="str">
            <v>X</v>
          </cell>
          <cell r="C19" t="str">
            <v>PELAUD Yohan</v>
          </cell>
          <cell r="E19" t="str">
            <v>VC CORME ROYAL</v>
          </cell>
          <cell r="F19" t="str">
            <v>PC D3</v>
          </cell>
          <cell r="G19" t="str">
            <v>50172320011</v>
          </cell>
        </row>
        <row r="20">
          <cell r="A20">
            <v>9</v>
          </cell>
          <cell r="B20" t="str">
            <v>X</v>
          </cell>
          <cell r="C20" t="str">
            <v>LAINE Florian</v>
          </cell>
          <cell r="E20" t="str">
            <v>ORANGES MECANIQUES</v>
          </cell>
          <cell r="F20" t="str">
            <v>PC D3</v>
          </cell>
          <cell r="G20" t="str">
            <v>50172360014</v>
          </cell>
        </row>
        <row r="21">
          <cell r="A21">
            <v>10</v>
          </cell>
          <cell r="B21" t="str">
            <v>X</v>
          </cell>
          <cell r="C21" t="str">
            <v>BROUSSARD Stephane</v>
          </cell>
          <cell r="E21" t="str">
            <v>VC CORME ROYAL</v>
          </cell>
          <cell r="F21" t="str">
            <v>PC D3</v>
          </cell>
          <cell r="G21" t="str">
            <v>50172320025</v>
          </cell>
        </row>
        <row r="22">
          <cell r="A22">
            <v>11</v>
          </cell>
          <cell r="B22" t="str">
            <v>X</v>
          </cell>
          <cell r="C22" t="str">
            <v>BOISUMEAU Guillaume</v>
          </cell>
          <cell r="E22" t="str">
            <v>AC4B</v>
          </cell>
          <cell r="F22" t="str">
            <v>PC D3</v>
          </cell>
          <cell r="G22" t="str">
            <v>50162040112</v>
          </cell>
        </row>
        <row r="23">
          <cell r="A23">
            <v>12</v>
          </cell>
          <cell r="B23" t="str">
            <v>X</v>
          </cell>
          <cell r="C23" t="str">
            <v>NADON Jean Christophe</v>
          </cell>
          <cell r="E23" t="str">
            <v>AC4B</v>
          </cell>
          <cell r="F23" t="str">
            <v>PC D3</v>
          </cell>
          <cell r="G23" t="str">
            <v>50162040006</v>
          </cell>
        </row>
        <row r="24">
          <cell r="A24">
            <v>13</v>
          </cell>
          <cell r="B24" t="str">
            <v>X</v>
          </cell>
          <cell r="C24" t="str">
            <v>MERCIER Sebastien</v>
          </cell>
          <cell r="E24" t="str">
            <v>VC MATHA</v>
          </cell>
          <cell r="F24" t="str">
            <v>PC D3</v>
          </cell>
          <cell r="G24" t="str">
            <v>50170380038</v>
          </cell>
        </row>
        <row r="25">
          <cell r="A25">
            <v>14</v>
          </cell>
          <cell r="B25" t="str">
            <v>X</v>
          </cell>
          <cell r="C25" t="str">
            <v>DA CUNHA Anthony</v>
          </cell>
          <cell r="E25" t="str">
            <v>ROC ROCHECHOUART</v>
          </cell>
          <cell r="F25" t="str">
            <v>PC D3</v>
          </cell>
          <cell r="G25" t="str">
            <v>50870410034</v>
          </cell>
        </row>
        <row r="26">
          <cell r="A26">
            <v>15</v>
          </cell>
          <cell r="B26" t="str">
            <v>X</v>
          </cell>
          <cell r="C26" t="str">
            <v>MONERAT Geoffrey</v>
          </cell>
          <cell r="E26" t="str">
            <v>NL</v>
          </cell>
          <cell r="F26" t="str">
            <v>D3</v>
          </cell>
          <cell r="G26" t="str">
            <v>CJ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  <cell r="B32" t="str">
            <v>X</v>
          </cell>
          <cell r="C32" t="str">
            <v>PREVOT Alain</v>
          </cell>
          <cell r="E32" t="str">
            <v>AL GOND PONTOUVRE</v>
          </cell>
          <cell r="F32" t="str">
            <v>PC D4</v>
          </cell>
          <cell r="G32" t="str">
            <v>50161640058</v>
          </cell>
        </row>
        <row r="33">
          <cell r="A33">
            <v>22</v>
          </cell>
          <cell r="B33" t="str">
            <v>X</v>
          </cell>
          <cell r="C33" t="str">
            <v>TAVERNIER Christophe</v>
          </cell>
          <cell r="E33" t="str">
            <v>AL GOND PONTOUVRE</v>
          </cell>
          <cell r="F33" t="str">
            <v>PC D4</v>
          </cell>
          <cell r="G33" t="str">
            <v>50161640052</v>
          </cell>
        </row>
        <row r="34">
          <cell r="A34">
            <v>23</v>
          </cell>
          <cell r="B34" t="str">
            <v>X</v>
          </cell>
          <cell r="C34" t="str">
            <v>SAUNDERS Kevin</v>
          </cell>
          <cell r="E34" t="str">
            <v>GUIDON MANSLOIS</v>
          </cell>
          <cell r="F34" t="str">
            <v>PC D4</v>
          </cell>
          <cell r="G34" t="str">
            <v>50160120163</v>
          </cell>
        </row>
        <row r="35">
          <cell r="A35">
            <v>24</v>
          </cell>
          <cell r="C35" t="str">
            <v>CAILLAUD Herve</v>
          </cell>
          <cell r="E35" t="str">
            <v>VC SAINTES</v>
          </cell>
          <cell r="F35" t="str">
            <v>PC D4</v>
          </cell>
          <cell r="G35" t="str">
            <v>50170500473</v>
          </cell>
        </row>
        <row r="36">
          <cell r="A36">
            <v>25</v>
          </cell>
          <cell r="B36" t="str">
            <v>X</v>
          </cell>
          <cell r="C36" t="str">
            <v>RAMBAUD Eric</v>
          </cell>
          <cell r="E36" t="str">
            <v>CO COURONNAIS</v>
          </cell>
          <cell r="F36" t="str">
            <v>PC D4</v>
          </cell>
          <cell r="G36" t="str">
            <v>50160100309</v>
          </cell>
        </row>
        <row r="37">
          <cell r="A37">
            <v>26</v>
          </cell>
          <cell r="B37" t="str">
            <v>X</v>
          </cell>
          <cell r="C37" t="str">
            <v>TESSERON Pascal</v>
          </cell>
          <cell r="E37" t="str">
            <v>AC ST MICHEL</v>
          </cell>
          <cell r="F37" t="str">
            <v>PC D4</v>
          </cell>
          <cell r="G37" t="str">
            <v>50162290003</v>
          </cell>
        </row>
        <row r="38">
          <cell r="A38">
            <v>27</v>
          </cell>
          <cell r="B38" t="str">
            <v>X</v>
          </cell>
          <cell r="C38" t="str">
            <v>PONT Didier</v>
          </cell>
          <cell r="E38" t="str">
            <v>VC MATHA</v>
          </cell>
          <cell r="F38" t="str">
            <v>PC D4</v>
          </cell>
          <cell r="G38" t="str">
            <v>50170380030</v>
          </cell>
        </row>
        <row r="39">
          <cell r="A39">
            <v>28</v>
          </cell>
          <cell r="B39" t="str">
            <v>X</v>
          </cell>
          <cell r="C39" t="str">
            <v>TAINON Patrice</v>
          </cell>
          <cell r="E39" t="str">
            <v>VC MATHA</v>
          </cell>
          <cell r="F39" t="str">
            <v>PC D4</v>
          </cell>
          <cell r="G39" t="str">
            <v>50170380029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  <row r="78">
          <cell r="A78">
            <v>67</v>
          </cell>
        </row>
        <row r="79">
          <cell r="A79">
            <v>68</v>
          </cell>
        </row>
        <row r="80">
          <cell r="A80">
            <v>69</v>
          </cell>
        </row>
        <row r="81">
          <cell r="A81">
            <v>70</v>
          </cell>
        </row>
        <row r="82">
          <cell r="A82">
            <v>71</v>
          </cell>
        </row>
        <row r="83">
          <cell r="A83">
            <v>72</v>
          </cell>
        </row>
        <row r="84">
          <cell r="A84">
            <v>73</v>
          </cell>
        </row>
        <row r="85">
          <cell r="A85">
            <v>74</v>
          </cell>
        </row>
        <row r="86">
          <cell r="A86">
            <v>75</v>
          </cell>
        </row>
        <row r="87">
          <cell r="A87">
            <v>76</v>
          </cell>
        </row>
        <row r="88">
          <cell r="A88">
            <v>77</v>
          </cell>
        </row>
        <row r="89">
          <cell r="A89">
            <v>78</v>
          </cell>
        </row>
        <row r="90">
          <cell r="A90">
            <v>79</v>
          </cell>
        </row>
        <row r="91">
          <cell r="A91">
            <v>80</v>
          </cell>
        </row>
        <row r="92">
          <cell r="A92">
            <v>81</v>
          </cell>
        </row>
        <row r="93">
          <cell r="A93">
            <v>82</v>
          </cell>
        </row>
        <row r="94">
          <cell r="A94">
            <v>83</v>
          </cell>
        </row>
        <row r="95">
          <cell r="A95">
            <v>84</v>
          </cell>
        </row>
        <row r="96">
          <cell r="A96">
            <v>85</v>
          </cell>
        </row>
        <row r="97">
          <cell r="A97">
            <v>86</v>
          </cell>
        </row>
        <row r="98">
          <cell r="A98">
            <v>87</v>
          </cell>
        </row>
        <row r="99">
          <cell r="A99">
            <v>88</v>
          </cell>
        </row>
        <row r="100">
          <cell r="A100">
            <v>89</v>
          </cell>
        </row>
        <row r="101">
          <cell r="A101">
            <v>90</v>
          </cell>
        </row>
        <row r="102">
          <cell r="A102">
            <v>91</v>
          </cell>
        </row>
        <row r="103">
          <cell r="A103">
            <v>92</v>
          </cell>
        </row>
        <row r="104">
          <cell r="A104">
            <v>93</v>
          </cell>
        </row>
        <row r="105">
          <cell r="A105">
            <v>94</v>
          </cell>
        </row>
        <row r="106">
          <cell r="A106">
            <v>95</v>
          </cell>
        </row>
        <row r="107">
          <cell r="A107">
            <v>96</v>
          </cell>
        </row>
        <row r="108">
          <cell r="A108">
            <v>97</v>
          </cell>
        </row>
        <row r="109">
          <cell r="A109">
            <v>98</v>
          </cell>
        </row>
        <row r="110">
          <cell r="A110">
            <v>99</v>
          </cell>
        </row>
        <row r="111">
          <cell r="A111">
            <v>100</v>
          </cell>
        </row>
        <row r="112">
          <cell r="A112">
            <v>101</v>
          </cell>
        </row>
        <row r="113">
          <cell r="A113">
            <v>102</v>
          </cell>
        </row>
        <row r="114">
          <cell r="A114">
            <v>103</v>
          </cell>
        </row>
        <row r="115">
          <cell r="A115">
            <v>104</v>
          </cell>
        </row>
        <row r="116">
          <cell r="A116">
            <v>105</v>
          </cell>
        </row>
        <row r="117">
          <cell r="A117">
            <v>106</v>
          </cell>
        </row>
        <row r="118">
          <cell r="A118">
            <v>107</v>
          </cell>
        </row>
        <row r="119">
          <cell r="A119">
            <v>108</v>
          </cell>
        </row>
        <row r="120">
          <cell r="A120">
            <v>109</v>
          </cell>
        </row>
        <row r="121">
          <cell r="A121">
            <v>110</v>
          </cell>
        </row>
        <row r="122">
          <cell r="A122">
            <v>111</v>
          </cell>
        </row>
        <row r="123">
          <cell r="A123">
            <v>112</v>
          </cell>
        </row>
        <row r="124">
          <cell r="A124">
            <v>113</v>
          </cell>
        </row>
        <row r="125">
          <cell r="A125">
            <v>114</v>
          </cell>
        </row>
        <row r="126">
          <cell r="A126">
            <v>115</v>
          </cell>
        </row>
        <row r="127">
          <cell r="A127">
            <v>116</v>
          </cell>
        </row>
        <row r="128">
          <cell r="A128">
            <v>117</v>
          </cell>
        </row>
        <row r="129">
          <cell r="A129">
            <v>118</v>
          </cell>
        </row>
        <row r="130">
          <cell r="A130">
            <v>119</v>
          </cell>
        </row>
        <row r="131">
          <cell r="A131">
            <v>120</v>
          </cell>
        </row>
        <row r="132">
          <cell r="A132">
            <v>121</v>
          </cell>
        </row>
        <row r="133">
          <cell r="A133">
            <v>122</v>
          </cell>
        </row>
        <row r="134">
          <cell r="A134">
            <v>123</v>
          </cell>
        </row>
        <row r="135">
          <cell r="A135">
            <v>124</v>
          </cell>
        </row>
        <row r="136">
          <cell r="A136">
            <v>125</v>
          </cell>
        </row>
        <row r="137">
          <cell r="A137">
            <v>126</v>
          </cell>
        </row>
        <row r="138">
          <cell r="A138">
            <v>127</v>
          </cell>
        </row>
        <row r="139">
          <cell r="A139">
            <v>128</v>
          </cell>
        </row>
        <row r="140">
          <cell r="A140">
            <v>129</v>
          </cell>
        </row>
        <row r="141">
          <cell r="A141">
            <v>130</v>
          </cell>
        </row>
        <row r="142">
          <cell r="A142">
            <v>131</v>
          </cell>
        </row>
        <row r="143">
          <cell r="A143">
            <v>132</v>
          </cell>
        </row>
        <row r="144">
          <cell r="A144">
            <v>133</v>
          </cell>
        </row>
        <row r="145">
          <cell r="A145">
            <v>134</v>
          </cell>
        </row>
        <row r="146">
          <cell r="A146">
            <v>135</v>
          </cell>
        </row>
        <row r="147">
          <cell r="A147">
            <v>136</v>
          </cell>
        </row>
        <row r="148">
          <cell r="A148">
            <v>137</v>
          </cell>
        </row>
        <row r="149">
          <cell r="A149">
            <v>138</v>
          </cell>
        </row>
        <row r="150">
          <cell r="A150">
            <v>139</v>
          </cell>
        </row>
        <row r="151">
          <cell r="A151">
            <v>140</v>
          </cell>
        </row>
        <row r="152">
          <cell r="A152">
            <v>141</v>
          </cell>
        </row>
        <row r="153">
          <cell r="A153">
            <v>142</v>
          </cell>
        </row>
        <row r="154">
          <cell r="A154">
            <v>143</v>
          </cell>
        </row>
        <row r="155">
          <cell r="A155">
            <v>144</v>
          </cell>
        </row>
        <row r="156">
          <cell r="A156">
            <v>145</v>
          </cell>
        </row>
        <row r="157">
          <cell r="A157">
            <v>146</v>
          </cell>
        </row>
        <row r="158">
          <cell r="A158">
            <v>147</v>
          </cell>
        </row>
        <row r="159">
          <cell r="A159">
            <v>148</v>
          </cell>
        </row>
        <row r="160">
          <cell r="A160">
            <v>149</v>
          </cell>
        </row>
        <row r="161">
          <cell r="A161">
            <v>150</v>
          </cell>
        </row>
        <row r="162">
          <cell r="A162">
            <v>151</v>
          </cell>
        </row>
        <row r="163">
          <cell r="A163">
            <v>152</v>
          </cell>
        </row>
        <row r="164">
          <cell r="A164">
            <v>153</v>
          </cell>
        </row>
        <row r="165">
          <cell r="A165">
            <v>154</v>
          </cell>
        </row>
        <row r="166">
          <cell r="A166">
            <v>155</v>
          </cell>
        </row>
        <row r="167">
          <cell r="A167">
            <v>156</v>
          </cell>
        </row>
        <row r="168">
          <cell r="A168">
            <v>157</v>
          </cell>
        </row>
        <row r="169">
          <cell r="A169">
            <v>158</v>
          </cell>
        </row>
        <row r="170">
          <cell r="A170">
            <v>159</v>
          </cell>
        </row>
        <row r="171">
          <cell r="A171">
            <v>160</v>
          </cell>
        </row>
        <row r="172">
          <cell r="A172">
            <v>161</v>
          </cell>
        </row>
        <row r="173">
          <cell r="A173">
            <v>162</v>
          </cell>
        </row>
        <row r="174">
          <cell r="A174">
            <v>163</v>
          </cell>
        </row>
        <row r="175">
          <cell r="A175">
            <v>164</v>
          </cell>
        </row>
        <row r="176">
          <cell r="A176">
            <v>165</v>
          </cell>
        </row>
        <row r="177">
          <cell r="A177">
            <v>166</v>
          </cell>
        </row>
        <row r="178">
          <cell r="A178">
            <v>167</v>
          </cell>
        </row>
        <row r="179">
          <cell r="A179">
            <v>168</v>
          </cell>
        </row>
        <row r="180">
          <cell r="A180">
            <v>169</v>
          </cell>
        </row>
        <row r="181">
          <cell r="A181">
            <v>170</v>
          </cell>
        </row>
        <row r="182">
          <cell r="A182">
            <v>171</v>
          </cell>
        </row>
        <row r="183">
          <cell r="A183">
            <v>172</v>
          </cell>
        </row>
        <row r="184">
          <cell r="A184">
            <v>173</v>
          </cell>
        </row>
        <row r="185">
          <cell r="A185">
            <v>174</v>
          </cell>
        </row>
        <row r="186">
          <cell r="A186">
            <v>175</v>
          </cell>
        </row>
        <row r="187">
          <cell r="A187">
            <v>176</v>
          </cell>
        </row>
        <row r="188">
          <cell r="A188">
            <v>177</v>
          </cell>
        </row>
        <row r="189">
          <cell r="A189">
            <v>178</v>
          </cell>
        </row>
        <row r="190">
          <cell r="A190">
            <v>179</v>
          </cell>
        </row>
        <row r="191">
          <cell r="A191">
            <v>180</v>
          </cell>
        </row>
        <row r="192">
          <cell r="A192">
            <v>181</v>
          </cell>
        </row>
        <row r="193">
          <cell r="A193">
            <v>182</v>
          </cell>
        </row>
        <row r="194">
          <cell r="A194">
            <v>183</v>
          </cell>
        </row>
        <row r="195">
          <cell r="A195">
            <v>184</v>
          </cell>
        </row>
        <row r="196">
          <cell r="A196">
            <v>185</v>
          </cell>
        </row>
        <row r="197">
          <cell r="A197">
            <v>186</v>
          </cell>
        </row>
        <row r="198">
          <cell r="A198">
            <v>187</v>
          </cell>
        </row>
        <row r="199">
          <cell r="A199">
            <v>188</v>
          </cell>
        </row>
        <row r="200">
          <cell r="A200">
            <v>189</v>
          </cell>
        </row>
        <row r="201">
          <cell r="A201">
            <v>190</v>
          </cell>
        </row>
        <row r="202">
          <cell r="A202">
            <v>191</v>
          </cell>
        </row>
        <row r="203">
          <cell r="A203">
            <v>192</v>
          </cell>
        </row>
        <row r="204">
          <cell r="A204">
            <v>193</v>
          </cell>
        </row>
        <row r="205">
          <cell r="A205">
            <v>194</v>
          </cell>
        </row>
        <row r="206">
          <cell r="A206">
            <v>195</v>
          </cell>
        </row>
        <row r="207">
          <cell r="A207">
            <v>196</v>
          </cell>
        </row>
        <row r="208">
          <cell r="A208">
            <v>197</v>
          </cell>
        </row>
        <row r="209">
          <cell r="A209">
            <v>198</v>
          </cell>
        </row>
        <row r="210">
          <cell r="A210">
            <v>199</v>
          </cell>
        </row>
        <row r="211">
          <cell r="A211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494B-D77A-42F3-A8E7-9CACC6A548E1}">
  <dimension ref="A1:H27"/>
  <sheetViews>
    <sheetView workbookViewId="0">
      <selection activeCell="K12" sqref="K12"/>
    </sheetView>
  </sheetViews>
  <sheetFormatPr baseColWidth="10" defaultRowHeight="15" x14ac:dyDescent="0.25"/>
  <cols>
    <col min="5" max="5" width="24.5703125" bestFit="1" customWidth="1"/>
  </cols>
  <sheetData>
    <row r="1" spans="1:8" x14ac:dyDescent="0.25">
      <c r="A1" s="21"/>
      <c r="B1" s="1" t="str">
        <f>CONCATENATE([1]Inscription!D2,"  ",[1]Inscription!G2)</f>
        <v>CHATEAUBERNARD  16</v>
      </c>
      <c r="C1" s="2"/>
      <c r="D1" s="2"/>
      <c r="E1" s="3"/>
      <c r="F1" s="4" t="str">
        <f>IF([1]Inscription!$D$4&gt;0,"DATE :  "&amp;TEXT([1]Inscription!D$4,"jj mmmm aaaa"),"")</f>
        <v>DATE :  29.06.2022</v>
      </c>
      <c r="G1" s="4"/>
      <c r="H1" s="4"/>
    </row>
    <row r="2" spans="1:8" x14ac:dyDescent="0.25">
      <c r="A2" s="22"/>
      <c r="B2" s="5" t="str">
        <f>[1]Inscription!D5</f>
        <v>PC D1 et D2</v>
      </c>
      <c r="C2" s="6"/>
      <c r="D2" s="7"/>
      <c r="E2" s="8" t="s">
        <v>0</v>
      </c>
      <c r="F2" s="9">
        <f>[1]Inscription!F8</f>
        <v>29</v>
      </c>
      <c r="G2" s="8" t="s">
        <v>1</v>
      </c>
      <c r="H2" s="9">
        <f>COUNTA(B4:B203)</f>
        <v>24</v>
      </c>
    </row>
    <row r="3" spans="1:8" ht="25.5" x14ac:dyDescent="0.25">
      <c r="A3" s="10" t="s">
        <v>2</v>
      </c>
      <c r="B3" s="11" t="s">
        <v>3</v>
      </c>
      <c r="C3" s="12" t="s">
        <v>4</v>
      </c>
      <c r="D3" s="13"/>
      <c r="E3" s="11" t="s">
        <v>5</v>
      </c>
      <c r="F3" s="11" t="s">
        <v>6</v>
      </c>
      <c r="G3" s="11" t="s">
        <v>7</v>
      </c>
      <c r="H3" s="11" t="s">
        <v>8</v>
      </c>
    </row>
    <row r="4" spans="1:8" x14ac:dyDescent="0.25">
      <c r="A4" s="14">
        <v>1</v>
      </c>
      <c r="B4" s="15">
        <v>26</v>
      </c>
      <c r="C4" s="16" t="str">
        <f>IF(B4&gt;0,CONCATENATE((VLOOKUP($B4,[1]Inscription!$A$12:$G$211,3,FALSE)),"   ",(VLOOKUP($B4,[1]Inscription!$A$12:$G$211,4,FALSE)))," ")</f>
        <v xml:space="preserve">SEGUIN Ludovic   </v>
      </c>
      <c r="D4" s="17"/>
      <c r="E4" s="18" t="str">
        <f>IF(B4&gt;0,(VLOOKUP($B4,[1]Inscription!$A$12:$G$211,5,FALSE))," ")</f>
        <v>VC OUEST CHARENTE SEGO</v>
      </c>
      <c r="F4" s="19" t="str">
        <f>IF(B4&gt;0,(VLOOKUP($B4,[1]Inscription!$A$12:$G$211,7,FALSE))," ")</f>
        <v>50162440018</v>
      </c>
      <c r="G4" s="18" t="str">
        <f>LEFT(IF(B4&gt;0,(VLOOKUP($B4,[1]Inscription!$A$12:$G$211,6,FALSE))," "),8)</f>
        <v>PCO D2</v>
      </c>
      <c r="H4" s="20" t="s">
        <v>9</v>
      </c>
    </row>
    <row r="5" spans="1:8" x14ac:dyDescent="0.25">
      <c r="A5" s="14">
        <v>2</v>
      </c>
      <c r="B5" s="15">
        <v>9</v>
      </c>
      <c r="C5" s="16" t="str">
        <f>IF(B5&gt;0,CONCATENATE((VLOOKUP($B5,[1]Inscription!$A$12:$G$211,3,FALSE)),"   ",(VLOOKUP($B5,[1]Inscription!$A$12:$G$211,4,FALSE)))," ")</f>
        <v xml:space="preserve">BELLICAUD Stephane   </v>
      </c>
      <c r="D5" s="17"/>
      <c r="E5" s="18" t="str">
        <f>IF(B5&gt;0,(VLOOKUP($B5,[1]Inscription!$A$12:$G$211,5,FALSE))," ")</f>
        <v>LA PEDALE JONZACAISE</v>
      </c>
      <c r="F5" s="19" t="str">
        <f>IF(B5&gt;0,(VLOOKUP($B5,[1]Inscription!$A$12:$G$211,7,FALSE))," ")</f>
        <v>50170350089</v>
      </c>
      <c r="G5" s="18" t="str">
        <f>LEFT(IF(B5&gt;0,(VLOOKUP($B5,[1]Inscription!$A$12:$G$211,6,FALSE))," "),8)</f>
        <v>PCO D1</v>
      </c>
      <c r="H5" s="20"/>
    </row>
    <row r="6" spans="1:8" x14ac:dyDescent="0.25">
      <c r="A6" s="14">
        <v>3</v>
      </c>
      <c r="B6" s="15">
        <v>24</v>
      </c>
      <c r="C6" s="16" t="str">
        <f>IF(B6&gt;0,CONCATENATE((VLOOKUP($B6,[1]Inscription!$A$12:$G$211,3,FALSE)),"   ",(VLOOKUP($B6,[1]Inscription!$A$12:$G$211,4,FALSE)))," ")</f>
        <v xml:space="preserve">THILLARD Roamin   </v>
      </c>
      <c r="D6" s="17"/>
      <c r="E6" s="18" t="str">
        <f>IF(B6&gt;0,(VLOOKUP($B6,[1]Inscription!$A$12:$G$211,5,FALSE))," ")</f>
        <v>AC4B</v>
      </c>
      <c r="F6" s="19" t="str">
        <f>IF(B6&gt;0,(VLOOKUP($B6,[1]Inscription!$A$12:$G$211,7,FALSE))," ")</f>
        <v>50162040057</v>
      </c>
      <c r="G6" s="18" t="str">
        <f>LEFT(IF(B6&gt;0,(VLOOKUP($B6,[1]Inscription!$A$12:$G$211,6,FALSE))," "),8)</f>
        <v>PCO D2</v>
      </c>
      <c r="H6" s="20"/>
    </row>
    <row r="7" spans="1:8" x14ac:dyDescent="0.25">
      <c r="A7" s="14">
        <v>4</v>
      </c>
      <c r="B7" s="15">
        <v>7</v>
      </c>
      <c r="C7" s="16" t="str">
        <f>IF(B7&gt;0,CONCATENATE((VLOOKUP($B7,[1]Inscription!$A$12:$G$211,3,FALSE)),"   ",(VLOOKUP($B7,[1]Inscription!$A$12:$G$211,4,FALSE)))," ")</f>
        <v xml:space="preserve">BRICOUT Cyprien   </v>
      </c>
      <c r="D7" s="17"/>
      <c r="E7" s="18" t="str">
        <f>IF(B7&gt;0,(VLOOKUP($B7,[1]Inscription!$A$12:$G$211,5,FALSE))," ")</f>
        <v>APOGE CYCLISTE</v>
      </c>
      <c r="F7" s="19" t="str">
        <f>IF(B7&gt;0,(VLOOKUP($B7,[1]Inscription!$A$12:$G$211,7,FALSE))," ")</f>
        <v>50171400297</v>
      </c>
      <c r="G7" s="18" t="str">
        <f>LEFT(IF(B7&gt;0,(VLOOKUP($B7,[1]Inscription!$A$12:$G$211,6,FALSE))," "),8)</f>
        <v>PCO D1</v>
      </c>
      <c r="H7" s="20"/>
    </row>
    <row r="8" spans="1:8" x14ac:dyDescent="0.25">
      <c r="A8" s="14">
        <v>5</v>
      </c>
      <c r="B8" s="15">
        <v>33</v>
      </c>
      <c r="C8" s="16" t="str">
        <f>IF(B8&gt;0,CONCATENATE((VLOOKUP($B8,[1]Inscription!$A$12:$G$211,3,FALSE)),"   ",(VLOOKUP($B8,[1]Inscription!$A$12:$G$211,4,FALSE)))," ")</f>
        <v xml:space="preserve">DEBIOSSAT Jacques   </v>
      </c>
      <c r="D8" s="17"/>
      <c r="E8" s="18" t="str">
        <f>IF(B8&gt;0,(VLOOKUP($B8,[1]Inscription!$A$12:$G$211,5,FALSE))," ")</f>
        <v>EC TRELISSAC</v>
      </c>
      <c r="F8" s="19" t="str">
        <f>IF(B8&gt;0,(VLOOKUP($B8,[1]Inscription!$A$12:$G$211,7,FALSE))," ")</f>
        <v>50242550116</v>
      </c>
      <c r="G8" s="18" t="str">
        <f>LEFT(IF(B8&gt;0,(VLOOKUP($B8,[1]Inscription!$A$12:$G$211,6,FALSE))," "),8)</f>
        <v>PCO D2</v>
      </c>
      <c r="H8" s="20"/>
    </row>
    <row r="9" spans="1:8" x14ac:dyDescent="0.25">
      <c r="A9" s="14">
        <v>6</v>
      </c>
      <c r="B9" s="15">
        <v>5</v>
      </c>
      <c r="C9" s="16" t="str">
        <f>IF(B9&gt;0,CONCATENATE((VLOOKUP($B9,[1]Inscription!$A$12:$G$211,3,FALSE)),"   ",(VLOOKUP($B9,[1]Inscription!$A$12:$G$211,4,FALSE)))," ")</f>
        <v xml:space="preserve">DIDOU Thibaut   </v>
      </c>
      <c r="D9" s="17"/>
      <c r="E9" s="18" t="str">
        <f>IF(B9&gt;0,(VLOOKUP($B9,[1]Inscription!$A$12:$G$211,5,FALSE))," ")</f>
        <v>AC4B</v>
      </c>
      <c r="F9" s="19" t="str">
        <f>IF(B9&gt;0,(VLOOKUP($B9,[1]Inscription!$A$12:$G$211,7,FALSE))," ")</f>
        <v>50162040060</v>
      </c>
      <c r="G9" s="18" t="str">
        <f>LEFT(IF(B9&gt;0,(VLOOKUP($B9,[1]Inscription!$A$12:$G$211,6,FALSE))," "),8)</f>
        <v>PCO D1</v>
      </c>
      <c r="H9" s="20"/>
    </row>
    <row r="10" spans="1:8" x14ac:dyDescent="0.25">
      <c r="A10" s="14">
        <v>7</v>
      </c>
      <c r="B10" s="15">
        <v>3</v>
      </c>
      <c r="C10" s="16" t="str">
        <f>IF(B10&gt;0,CONCATENATE((VLOOKUP($B10,[1]Inscription!$A$12:$G$211,3,FALSE)),"   ",(VLOOKUP($B10,[1]Inscription!$A$12:$G$211,4,FALSE)))," ")</f>
        <v xml:space="preserve">LEJEUNE Michel   </v>
      </c>
      <c r="D10" s="17"/>
      <c r="E10" s="18" t="str">
        <f>IF(B10&gt;0,(VLOOKUP($B10,[1]Inscription!$A$12:$G$211,5,FALSE))," ")</f>
        <v>CO CORONNAIS</v>
      </c>
      <c r="F10" s="19" t="str">
        <f>IF(B10&gt;0,(VLOOKUP($B10,[1]Inscription!$A$12:$G$211,7,FALSE))," ")</f>
        <v>50160100403</v>
      </c>
      <c r="G10" s="18" t="str">
        <f>LEFT(IF(B10&gt;0,(VLOOKUP($B10,[1]Inscription!$A$12:$G$211,6,FALSE))," "),8)</f>
        <v>PCO D1</v>
      </c>
      <c r="H10" s="20"/>
    </row>
    <row r="11" spans="1:8" x14ac:dyDescent="0.25">
      <c r="A11" s="14">
        <v>8</v>
      </c>
      <c r="B11" s="15">
        <v>11</v>
      </c>
      <c r="C11" s="16" t="str">
        <f>IF(B11&gt;0,CONCATENATE((VLOOKUP($B11,[1]Inscription!$A$12:$G$211,3,FALSE)),"   ",(VLOOKUP($B11,[1]Inscription!$A$12:$G$211,4,FALSE)))," ")</f>
        <v xml:space="preserve">POTIRON Sebastien   </v>
      </c>
      <c r="D11" s="17"/>
      <c r="E11" s="18" t="str">
        <f>IF(B11&gt;0,(VLOOKUP($B11,[1]Inscription!$A$12:$G$211,5,FALSE))," ")</f>
        <v>AC ETAULES</v>
      </c>
      <c r="F11" s="19" t="str">
        <f>IF(B11&gt;0,(VLOOKUP($B11,[1]Inscription!$A$12:$G$211,7,FALSE))," ")</f>
        <v>50171480002</v>
      </c>
      <c r="G11" s="18" t="str">
        <f>LEFT(IF(B11&gt;0,(VLOOKUP($B11,[1]Inscription!$A$12:$G$211,6,FALSE))," "),8)</f>
        <v>PCO D1</v>
      </c>
      <c r="H11" s="20"/>
    </row>
    <row r="12" spans="1:8" x14ac:dyDescent="0.25">
      <c r="A12" s="14">
        <v>9</v>
      </c>
      <c r="B12" s="15">
        <v>2</v>
      </c>
      <c r="C12" s="16" t="str">
        <f>IF(B12&gt;0,CONCATENATE((VLOOKUP($B12,[1]Inscription!$A$12:$G$211,3,FALSE)),"   ",(VLOOKUP($B12,[1]Inscription!$A$12:$G$211,4,FALSE)))," ")</f>
        <v xml:space="preserve">VIGIER Cyril   </v>
      </c>
      <c r="D12" s="17"/>
      <c r="E12" s="18" t="str">
        <f>IF(B12&gt;0,(VLOOKUP($B12,[1]Inscription!$A$12:$G$211,5,FALSE))," ")</f>
        <v>LA ROUE LIBRE SAVINOISE</v>
      </c>
      <c r="F12" s="19" t="str">
        <f>IF(B12&gt;0,(VLOOKUP($B12,[1]Inscription!$A$12:$G$211,7,FALSE))," ")</f>
        <v>50172330028</v>
      </c>
      <c r="G12" s="18" t="str">
        <f>LEFT(IF(B12&gt;0,(VLOOKUP($B12,[1]Inscription!$A$12:$G$211,6,FALSE))," "),8)</f>
        <v>PC D1</v>
      </c>
      <c r="H12" s="20"/>
    </row>
    <row r="13" spans="1:8" x14ac:dyDescent="0.25">
      <c r="A13" s="14">
        <v>10</v>
      </c>
      <c r="B13" s="15">
        <v>14</v>
      </c>
      <c r="C13" s="16" t="str">
        <f>IF(B13&gt;0,CONCATENATE((VLOOKUP($B13,[1]Inscription!$A$12:$G$211,3,FALSE)),"   ",(VLOOKUP($B13,[1]Inscription!$A$12:$G$211,4,FALSE)))," ")</f>
        <v xml:space="preserve">PLATEAU Loic   </v>
      </c>
      <c r="D13" s="17"/>
      <c r="E13" s="18" t="str">
        <f>IF(B13&gt;0,(VLOOKUP($B13,[1]Inscription!$A$12:$G$211,5,FALSE))," ")</f>
        <v>VCOC SEGONZAC</v>
      </c>
      <c r="F13" s="19" t="str">
        <f>IF(B13&gt;0,(VLOOKUP($B13,[1]Inscription!$A$12:$G$211,7,FALSE))," ")</f>
        <v>50162440010</v>
      </c>
      <c r="G13" s="18" t="str">
        <f>LEFT(IF(B13&gt;0,(VLOOKUP($B13,[1]Inscription!$A$12:$G$211,6,FALSE))," "),8)</f>
        <v>D1</v>
      </c>
      <c r="H13" s="20"/>
    </row>
    <row r="14" spans="1:8" x14ac:dyDescent="0.25">
      <c r="A14" s="14">
        <v>11</v>
      </c>
      <c r="B14" s="15">
        <v>15</v>
      </c>
      <c r="C14" s="16" t="str">
        <f>IF(B14&gt;0,CONCATENATE((VLOOKUP($B14,[1]Inscription!$A$12:$G$211,3,FALSE)),"   ",(VLOOKUP($B14,[1]Inscription!$A$12:$G$211,4,FALSE)))," ")</f>
        <v xml:space="preserve">SUBRA Sebastien   </v>
      </c>
      <c r="D14" s="17"/>
      <c r="E14" s="18" t="str">
        <f>IF(B14&gt;0,(VLOOKUP($B14,[1]Inscription!$A$12:$G$211,5,FALSE))," ")</f>
        <v>VC SAINTES</v>
      </c>
      <c r="F14" s="19" t="str">
        <f>IF(B14&gt;0,(VLOOKUP($B14,[1]Inscription!$A$12:$G$211,7,FALSE))," ")</f>
        <v>501705000143</v>
      </c>
      <c r="G14" s="18" t="str">
        <f>LEFT(IF(B14&gt;0,(VLOOKUP($B14,[1]Inscription!$A$12:$G$211,6,FALSE))," "),8)</f>
        <v>D1</v>
      </c>
      <c r="H14" s="20"/>
    </row>
    <row r="15" spans="1:8" x14ac:dyDescent="0.25">
      <c r="A15" s="14">
        <v>12</v>
      </c>
      <c r="B15" s="15">
        <v>28</v>
      </c>
      <c r="C15" s="16" t="str">
        <f>IF(B15&gt;0,CONCATENATE((VLOOKUP($B15,[1]Inscription!$A$12:$G$211,3,FALSE)),"   ",(VLOOKUP($B15,[1]Inscription!$A$12:$G$211,4,FALSE)))," ")</f>
        <v xml:space="preserve">FRUGIER Thierry   </v>
      </c>
      <c r="D15" s="17"/>
      <c r="E15" s="18" t="str">
        <f>IF(B15&gt;0,(VLOOKUP($B15,[1]Inscription!$A$12:$G$211,5,FALSE))," ")</f>
        <v>ANGOULEME VC</v>
      </c>
      <c r="F15" s="19" t="str">
        <f>IF(B15&gt;0,(VLOOKUP($B15,[1]Inscription!$A$12:$G$211,7,FALSE))," ")</f>
        <v>50161860223</v>
      </c>
      <c r="G15" s="18" t="str">
        <f>LEFT(IF(B15&gt;0,(VLOOKUP($B15,[1]Inscription!$A$12:$G$211,6,FALSE))," "),8)</f>
        <v>PC D2</v>
      </c>
      <c r="H15" s="20"/>
    </row>
    <row r="16" spans="1:8" x14ac:dyDescent="0.25">
      <c r="A16" s="14">
        <v>13</v>
      </c>
      <c r="B16" s="15">
        <v>31</v>
      </c>
      <c r="C16" s="16" t="str">
        <f>IF(B16&gt;0,CONCATENATE((VLOOKUP($B16,[1]Inscription!$A$12:$G$211,3,FALSE)),"   ",(VLOOKUP($B16,[1]Inscription!$A$12:$G$211,4,FALSE)))," ")</f>
        <v xml:space="preserve">MASSIAS Florian   </v>
      </c>
      <c r="D16" s="17"/>
      <c r="E16" s="18" t="str">
        <f>IF(B16&gt;0,(VLOOKUP($B16,[1]Inscription!$A$12:$G$211,5,FALSE))," ")</f>
        <v>VCOC SEGONZAC</v>
      </c>
      <c r="F16" s="19" t="str">
        <f>IF(B16&gt;0,(VLOOKUP($B16,[1]Inscription!$A$12:$G$211,7,FALSE))," ")</f>
        <v>50162440013</v>
      </c>
      <c r="G16" s="18" t="str">
        <f>LEFT(IF(B16&gt;0,(VLOOKUP($B16,[1]Inscription!$A$12:$G$211,6,FALSE))," "),8)</f>
        <v>PC D2</v>
      </c>
      <c r="H16" s="20"/>
    </row>
    <row r="17" spans="1:8" x14ac:dyDescent="0.25">
      <c r="A17" s="14">
        <v>14</v>
      </c>
      <c r="B17" s="15">
        <v>36</v>
      </c>
      <c r="C17" s="16" t="str">
        <f>IF(B17&gt;0,CONCATENATE((VLOOKUP($B17,[1]Inscription!$A$12:$G$211,3,FALSE)),"   ",(VLOOKUP($B17,[1]Inscription!$A$12:$G$211,4,FALSE)))," ")</f>
        <v xml:space="preserve">GALLES Guillaume   </v>
      </c>
      <c r="D17" s="17"/>
      <c r="E17" s="18" t="str">
        <f>IF(B17&gt;0,(VLOOKUP($B17,[1]Inscription!$A$12:$G$211,5,FALSE))," ")</f>
        <v>TEAM COOP VELOCITE</v>
      </c>
      <c r="F17" s="19" t="str">
        <f>IF(B17&gt;0,(VLOOKUP($B17,[1]Inscription!$A$12:$G$211,7,FALSE))," ")</f>
        <v>50162450009</v>
      </c>
      <c r="G17" s="18" t="str">
        <f>LEFT(IF(B17&gt;0,(VLOOKUP($B17,[1]Inscription!$A$12:$G$211,6,FALSE))," "),8)</f>
        <v>D2</v>
      </c>
      <c r="H17" s="20"/>
    </row>
    <row r="18" spans="1:8" x14ac:dyDescent="0.25">
      <c r="A18" s="14">
        <v>15</v>
      </c>
      <c r="B18" s="15">
        <v>29</v>
      </c>
      <c r="C18" s="16" t="str">
        <f>IF(B18&gt;0,CONCATENATE((VLOOKUP($B18,[1]Inscription!$A$12:$G$211,3,FALSE)),"   ",(VLOOKUP($B18,[1]Inscription!$A$12:$G$211,4,FALSE)))," ")</f>
        <v xml:space="preserve">PELAUD Gregory   </v>
      </c>
      <c r="D18" s="17"/>
      <c r="E18" s="18" t="str">
        <f>IF(B18&gt;0,(VLOOKUP($B18,[1]Inscription!$A$12:$G$211,5,FALSE))," ")</f>
        <v>VC CORME ROYAL</v>
      </c>
      <c r="F18" s="19" t="str">
        <f>IF(B18&gt;0,(VLOOKUP($B18,[1]Inscription!$A$12:$G$211,7,FALSE))," ")</f>
        <v>50172320019</v>
      </c>
      <c r="G18" s="18" t="str">
        <f>LEFT(IF(B18&gt;0,(VLOOKUP($B18,[1]Inscription!$A$12:$G$211,6,FALSE))," "),8)</f>
        <v>PC D2</v>
      </c>
      <c r="H18" s="20"/>
    </row>
    <row r="19" spans="1:8" x14ac:dyDescent="0.25">
      <c r="A19" s="14">
        <v>16</v>
      </c>
      <c r="B19" s="15">
        <v>34</v>
      </c>
      <c r="C19" s="16" t="str">
        <f>IF(B19&gt;0,CONCATENATE((VLOOKUP($B19,[1]Inscription!$A$12:$G$211,3,FALSE)),"   ",(VLOOKUP($B19,[1]Inscription!$A$12:$G$211,4,FALSE)))," ")</f>
        <v xml:space="preserve">MONERAT Christophe   </v>
      </c>
      <c r="D19" s="17"/>
      <c r="E19" s="18" t="str">
        <f>IF(B19&gt;0,(VLOOKUP($B19,[1]Inscription!$A$12:$G$211,5,FALSE))," ")</f>
        <v>AC MACQUEVILLE</v>
      </c>
      <c r="F19" s="19" t="str">
        <f>IF(B19&gt;0,(VLOOKUP($B19,[1]Inscription!$A$12:$G$211,7,FALSE))," ")</f>
        <v>50172170112</v>
      </c>
      <c r="G19" s="18" t="str">
        <f>LEFT(IF(B19&gt;0,(VLOOKUP($B19,[1]Inscription!$A$12:$G$211,6,FALSE))," "),8)</f>
        <v>D2</v>
      </c>
      <c r="H19" s="20"/>
    </row>
    <row r="20" spans="1:8" x14ac:dyDescent="0.25">
      <c r="A20" s="14">
        <v>17</v>
      </c>
      <c r="B20" s="15">
        <v>21</v>
      </c>
      <c r="C20" s="16" t="str">
        <f>IF(B20&gt;0,CONCATENATE((VLOOKUP($B20,[1]Inscription!$A$12:$G$211,3,FALSE)),"   ",(VLOOKUP($B20,[1]Inscription!$A$12:$G$211,4,FALSE)))," ")</f>
        <v xml:space="preserve">BOLNOT COLIN   </v>
      </c>
      <c r="D20" s="17"/>
      <c r="E20" s="18" t="str">
        <f>IF(B20&gt;0,(VLOOKUP($B20,[1]Inscription!$A$12:$G$211,5,FALSE))," ")</f>
        <v>VCOC SEGONZAC</v>
      </c>
      <c r="F20" s="19" t="str">
        <f>IF(B20&gt;0,(VLOOKUP($B20,[1]Inscription!$A$12:$G$211,7,FALSE))," ")</f>
        <v>50162440005</v>
      </c>
      <c r="G20" s="18" t="str">
        <f>LEFT(IF(B20&gt;0,(VLOOKUP($B20,[1]Inscription!$A$12:$G$211,6,FALSE))," "),8)</f>
        <v>PCO D2</v>
      </c>
      <c r="H20" s="20"/>
    </row>
    <row r="21" spans="1:8" x14ac:dyDescent="0.25">
      <c r="A21" s="14">
        <v>18</v>
      </c>
      <c r="B21" s="15">
        <v>35</v>
      </c>
      <c r="C21" s="16" t="str">
        <f>IF(B21&gt;0,CONCATENATE((VLOOKUP($B21,[1]Inscription!$A$12:$G$211,3,FALSE)),"   ",(VLOOKUP($B21,[1]Inscription!$A$12:$G$211,4,FALSE)))," ")</f>
        <v xml:space="preserve">BOUTENEGRE Joris   </v>
      </c>
      <c r="D21" s="17"/>
      <c r="E21" s="18" t="str">
        <f>IF(B21&gt;0,(VLOOKUP($B21,[1]Inscription!$A$12:$G$211,5,FALSE))," ")</f>
        <v>ORANGE MECANIQUE</v>
      </c>
      <c r="F21" s="19" t="str">
        <f>IF(B21&gt;0,(VLOOKUP($B21,[1]Inscription!$A$12:$G$211,7,FALSE))," ")</f>
        <v>50172360012</v>
      </c>
      <c r="G21" s="18" t="str">
        <f>LEFT(IF(B21&gt;0,(VLOOKUP($B21,[1]Inscription!$A$12:$G$211,6,FALSE))," "),8)</f>
        <v>D2</v>
      </c>
      <c r="H21" s="20"/>
    </row>
    <row r="22" spans="1:8" x14ac:dyDescent="0.25">
      <c r="A22" s="14">
        <v>19</v>
      </c>
      <c r="B22" s="15">
        <v>32</v>
      </c>
      <c r="C22" s="16" t="str">
        <f>IF(B22&gt;0,CONCATENATE((VLOOKUP($B22,[1]Inscription!$A$12:$G$211,3,FALSE)),"   ",(VLOOKUP($B22,[1]Inscription!$A$12:$G$211,4,FALSE)))," ")</f>
        <v xml:space="preserve">CARREGUES Thibaud   </v>
      </c>
      <c r="D22" s="17"/>
      <c r="E22" s="18" t="str">
        <f>IF(B22&gt;0,(VLOOKUP($B22,[1]Inscription!$A$12:$G$211,5,FALSE))," ")</f>
        <v>AC4B</v>
      </c>
      <c r="F22" s="19" t="str">
        <f>IF(B22&gt;0,(VLOOKUP($B22,[1]Inscription!$A$12:$G$211,7,FALSE))," ")</f>
        <v>50162040116</v>
      </c>
      <c r="G22" s="18" t="str">
        <f>LEFT(IF(B22&gt;0,(VLOOKUP($B22,[1]Inscription!$A$12:$G$211,6,FALSE))," "),8)</f>
        <v>PC D2</v>
      </c>
      <c r="H22" s="20"/>
    </row>
    <row r="23" spans="1:8" x14ac:dyDescent="0.25">
      <c r="A23" s="14">
        <v>20</v>
      </c>
      <c r="B23" s="15">
        <v>22</v>
      </c>
      <c r="C23" s="16" t="str">
        <f>IF(B23&gt;0,CONCATENATE((VLOOKUP($B23,[1]Inscription!$A$12:$G$211,3,FALSE)),"   ",(VLOOKUP($B23,[1]Inscription!$A$12:$G$211,4,FALSE)))," ")</f>
        <v xml:space="preserve">LIVERTOUT Clèment   </v>
      </c>
      <c r="D23" s="17"/>
      <c r="E23" s="18" t="str">
        <f>IF(B23&gt;0,(VLOOKUP($B23,[1]Inscription!$A$12:$G$211,5,FALSE))," ")</f>
        <v>ANGOULEME VC</v>
      </c>
      <c r="F23" s="19" t="str">
        <f>IF(B23&gt;0,(VLOOKUP($B23,[1]Inscription!$A$12:$G$211,7,FALSE))," ")</f>
        <v>50161860229</v>
      </c>
      <c r="G23" s="18" t="str">
        <f>LEFT(IF(B23&gt;0,(VLOOKUP($B23,[1]Inscription!$A$12:$G$211,6,FALSE))," "),8)</f>
        <v>PCO D2</v>
      </c>
      <c r="H23" s="20"/>
    </row>
    <row r="24" spans="1:8" x14ac:dyDescent="0.25">
      <c r="A24" s="14">
        <v>21</v>
      </c>
      <c r="B24" s="15">
        <v>6</v>
      </c>
      <c r="C24" s="16" t="str">
        <f>IF(B24&gt;0,CONCATENATE((VLOOKUP($B24,[1]Inscription!$A$12:$G$211,3,FALSE)),"   ",(VLOOKUP($B24,[1]Inscription!$A$12:$G$211,4,FALSE)))," ")</f>
        <v xml:space="preserve">MORAND Cyrille   </v>
      </c>
      <c r="D24" s="17"/>
      <c r="E24" s="18" t="str">
        <f>IF(B24&gt;0,(VLOOKUP($B24,[1]Inscription!$A$12:$G$211,5,FALSE))," ")</f>
        <v>VC SAINTAIS</v>
      </c>
      <c r="F24" s="19" t="str">
        <f>IF(B24&gt;0,(VLOOKUP($B24,[1]Inscription!$A$12:$G$211,7,FALSE))," ")</f>
        <v>50170500477</v>
      </c>
      <c r="G24" s="18" t="str">
        <f>LEFT(IF(B24&gt;0,(VLOOKUP($B24,[1]Inscription!$A$12:$G$211,6,FALSE))," "),8)</f>
        <v>PCO D1</v>
      </c>
      <c r="H24" s="20"/>
    </row>
    <row r="25" spans="1:8" x14ac:dyDescent="0.25">
      <c r="A25" s="14">
        <v>22</v>
      </c>
      <c r="B25" s="15">
        <v>8</v>
      </c>
      <c r="C25" s="16" t="str">
        <f>IF(B25&gt;0,CONCATENATE((VLOOKUP($B25,[1]Inscription!$A$12:$G$211,3,FALSE)),"   ",(VLOOKUP($B25,[1]Inscription!$A$12:$G$211,4,FALSE)))," ")</f>
        <v xml:space="preserve">SUSTRA Gabriel   </v>
      </c>
      <c r="D25" s="17"/>
      <c r="E25" s="18" t="str">
        <f>IF(B25&gt;0,(VLOOKUP($B25,[1]Inscription!$A$12:$G$211,5,FALSE))," ")</f>
        <v>SPRINTER NICE METROPOLE</v>
      </c>
      <c r="F25" s="19" t="str">
        <f>IF(B25&gt;0,(VLOOKUP($B25,[1]Inscription!$A$12:$G$211,7,FALSE))," ")</f>
        <v>53060380266</v>
      </c>
      <c r="G25" s="18" t="str">
        <f>LEFT(IF(B25&gt;0,(VLOOKUP($B25,[1]Inscription!$A$12:$G$211,6,FALSE))," "),8)</f>
        <v>J D1</v>
      </c>
      <c r="H25" s="20"/>
    </row>
    <row r="26" spans="1:8" x14ac:dyDescent="0.25">
      <c r="A26" s="14">
        <v>23</v>
      </c>
      <c r="B26" s="15">
        <v>12</v>
      </c>
      <c r="C26" s="16" t="str">
        <f>IF(B26&gt;0,CONCATENATE((VLOOKUP($B26,[1]Inscription!$A$12:$G$211,3,FALSE)),"   ",(VLOOKUP($B26,[1]Inscription!$A$12:$G$211,4,FALSE)))," ")</f>
        <v xml:space="preserve">BONHOMME Victor   </v>
      </c>
      <c r="D26" s="17"/>
      <c r="E26" s="18" t="str">
        <f>IF(B26&gt;0,(VLOOKUP($B26,[1]Inscription!$A$12:$G$211,5,FALSE))," ")</f>
        <v>AC4B</v>
      </c>
      <c r="F26" s="19" t="str">
        <f>IF(B26&gt;0,(VLOOKUP($B26,[1]Inscription!$A$12:$G$211,7,FALSE))," ")</f>
        <v>50162040048</v>
      </c>
      <c r="G26" s="18" t="str">
        <f>LEFT(IF(B26&gt;0,(VLOOKUP($B26,[1]Inscription!$A$12:$G$211,6,FALSE))," "),8)</f>
        <v>J D1</v>
      </c>
      <c r="H26" s="20"/>
    </row>
    <row r="27" spans="1:8" x14ac:dyDescent="0.25">
      <c r="A27" s="14">
        <v>24</v>
      </c>
      <c r="B27" s="15">
        <v>27</v>
      </c>
      <c r="C27" s="16" t="str">
        <f>IF(B27&gt;0,CONCATENATE((VLOOKUP($B27,[1]Inscription!$A$12:$G$211,3,FALSE)),"   ",(VLOOKUP($B27,[1]Inscription!$A$12:$G$211,4,FALSE)))," ")</f>
        <v xml:space="preserve">GILLEREAU Aurelien   </v>
      </c>
      <c r="D27" s="17"/>
      <c r="E27" s="18" t="str">
        <f>IF(B27&gt;0,(VLOOKUP($B27,[1]Inscription!$A$12:$G$211,5,FALSE))," ")</f>
        <v>VC MATHA</v>
      </c>
      <c r="F27" s="19" t="str">
        <f>IF(B27&gt;0,(VLOOKUP($B27,[1]Inscription!$A$12:$G$211,7,FALSE))," ")</f>
        <v>50170380041</v>
      </c>
      <c r="G27" s="18" t="str">
        <f>LEFT(IF(B27&gt;0,(VLOOKUP($B27,[1]Inscription!$A$12:$G$211,6,FALSE))," "),8)</f>
        <v>PC D2</v>
      </c>
      <c r="H27" s="20"/>
    </row>
  </sheetData>
  <mergeCells count="4">
    <mergeCell ref="B1:E1"/>
    <mergeCell ref="F1:H1"/>
    <mergeCell ref="B2:D2"/>
    <mergeCell ref="C3:D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A37F-96C2-43CA-BAA6-FC7D5CC9CE7C}">
  <dimension ref="A1:H19"/>
  <sheetViews>
    <sheetView tabSelected="1" workbookViewId="0">
      <selection activeCell="M24" sqref="M24"/>
    </sheetView>
  </sheetViews>
  <sheetFormatPr baseColWidth="10" defaultRowHeight="15" x14ac:dyDescent="0.25"/>
  <cols>
    <col min="5" max="5" width="22.28515625" bestFit="1" customWidth="1"/>
  </cols>
  <sheetData>
    <row r="1" spans="1:8" x14ac:dyDescent="0.25">
      <c r="A1" s="21"/>
      <c r="B1" s="1" t="str">
        <f>CONCATENATE([2]Inscription!D2,"  ",[2]Inscription!G2)</f>
        <v>CHATEAUBERNARD  16</v>
      </c>
      <c r="C1" s="2"/>
      <c r="D1" s="2"/>
      <c r="E1" s="3"/>
      <c r="F1" s="4" t="str">
        <f>IF([2]Inscription!$D$4&gt;0,"DATE :  "&amp;TEXT([2]Inscription!D$4,"jj mmmm aaaa"),"")</f>
        <v>DATE :  29 juin 2022</v>
      </c>
      <c r="G1" s="4"/>
      <c r="H1" s="4"/>
    </row>
    <row r="2" spans="1:8" x14ac:dyDescent="0.25">
      <c r="A2" s="22"/>
      <c r="B2" s="5" t="str">
        <f>[2]Inscription!D5</f>
        <v>PC D3 D4</v>
      </c>
      <c r="C2" s="6"/>
      <c r="D2" s="7"/>
      <c r="E2" s="8" t="s">
        <v>0</v>
      </c>
      <c r="F2" s="9">
        <f>[2]Inscription!F8</f>
        <v>22</v>
      </c>
      <c r="G2" s="8" t="s">
        <v>1</v>
      </c>
      <c r="H2" s="9">
        <f>COUNTA(B4:B203)</f>
        <v>16</v>
      </c>
    </row>
    <row r="3" spans="1:8" ht="25.5" x14ac:dyDescent="0.25">
      <c r="A3" s="10" t="s">
        <v>2</v>
      </c>
      <c r="B3" s="11" t="s">
        <v>3</v>
      </c>
      <c r="C3" s="12" t="s">
        <v>4</v>
      </c>
      <c r="D3" s="13"/>
      <c r="E3" s="11" t="s">
        <v>5</v>
      </c>
      <c r="F3" s="11" t="s">
        <v>6</v>
      </c>
      <c r="G3" s="11" t="s">
        <v>7</v>
      </c>
      <c r="H3" s="11" t="s">
        <v>8</v>
      </c>
    </row>
    <row r="4" spans="1:8" x14ac:dyDescent="0.25">
      <c r="A4" s="14">
        <v>1</v>
      </c>
      <c r="B4" s="15">
        <v>9</v>
      </c>
      <c r="C4" s="16" t="str">
        <f>IF(B4&gt;0,CONCATENATE((VLOOKUP($B4,[2]Inscription!$A$12:$G$211,3,FALSE)),"   ",(VLOOKUP($B4,[2]Inscription!$A$12:$G$211,4,FALSE)))," ")</f>
        <v xml:space="preserve">LAINE Florian   </v>
      </c>
      <c r="D4" s="17"/>
      <c r="E4" s="18" t="str">
        <f>IF(B4&gt;0,(VLOOKUP($B4,[2]Inscription!$A$12:$G$211,5,FALSE))," ")</f>
        <v>ORANGES MECANIQUES</v>
      </c>
      <c r="F4" s="19" t="str">
        <f>IF(B4&gt;0,(VLOOKUP($B4,[2]Inscription!$A$12:$G$211,7,FALSE))," ")</f>
        <v>50172360014</v>
      </c>
      <c r="G4" s="18" t="str">
        <f>LEFT(IF(B4&gt;0,(VLOOKUP($B4,[2]Inscription!$A$12:$G$211,6,FALSE))," "),8)</f>
        <v>PC D3</v>
      </c>
      <c r="H4" s="20" t="s">
        <v>10</v>
      </c>
    </row>
    <row r="5" spans="1:8" x14ac:dyDescent="0.25">
      <c r="A5" s="14">
        <v>2</v>
      </c>
      <c r="B5" s="15">
        <v>8</v>
      </c>
      <c r="C5" s="16" t="str">
        <f>IF(B5&gt;0,CONCATENATE((VLOOKUP($B5,[2]Inscription!$A$12:$G$211,3,FALSE)),"   ",(VLOOKUP($B5,[2]Inscription!$A$12:$G$211,4,FALSE)))," ")</f>
        <v xml:space="preserve">PELAUD Yohan   </v>
      </c>
      <c r="D5" s="17"/>
      <c r="E5" s="18" t="str">
        <f>IF(B5&gt;0,(VLOOKUP($B5,[2]Inscription!$A$12:$G$211,5,FALSE))," ")</f>
        <v>VC CORME ROYAL</v>
      </c>
      <c r="F5" s="19" t="str">
        <f>IF(B5&gt;0,(VLOOKUP($B5,[2]Inscription!$A$12:$G$211,7,FALSE))," ")</f>
        <v>50172320011</v>
      </c>
      <c r="G5" s="18" t="str">
        <f>LEFT(IF(B5&gt;0,(VLOOKUP($B5,[2]Inscription!$A$12:$G$211,6,FALSE))," "),8)</f>
        <v>PC D3</v>
      </c>
      <c r="H5" s="20"/>
    </row>
    <row r="6" spans="1:8" x14ac:dyDescent="0.25">
      <c r="A6" s="14">
        <v>3</v>
      </c>
      <c r="B6" s="15">
        <v>11</v>
      </c>
      <c r="C6" s="16" t="str">
        <f>IF(B6&gt;0,CONCATENATE((VLOOKUP($B6,[2]Inscription!$A$12:$G$211,3,FALSE)),"   ",(VLOOKUP($B6,[2]Inscription!$A$12:$G$211,4,FALSE)))," ")</f>
        <v xml:space="preserve">BOISUMEAU Guillaume   </v>
      </c>
      <c r="D6" s="17"/>
      <c r="E6" s="18" t="str">
        <f>IF(B6&gt;0,(VLOOKUP($B6,[2]Inscription!$A$12:$G$211,5,FALSE))," ")</f>
        <v>AC4B</v>
      </c>
      <c r="F6" s="19" t="str">
        <f>IF(B6&gt;0,(VLOOKUP($B6,[2]Inscription!$A$12:$G$211,7,FALSE))," ")</f>
        <v>50162040112</v>
      </c>
      <c r="G6" s="18" t="str">
        <f>LEFT(IF(B6&gt;0,(VLOOKUP($B6,[2]Inscription!$A$12:$G$211,6,FALSE))," "),8)</f>
        <v>PC D3</v>
      </c>
      <c r="H6" s="20"/>
    </row>
    <row r="7" spans="1:8" x14ac:dyDescent="0.25">
      <c r="A7" s="14">
        <v>4</v>
      </c>
      <c r="B7" s="15">
        <v>15</v>
      </c>
      <c r="C7" s="16" t="str">
        <f>IF(B7&gt;0,CONCATENATE((VLOOKUP($B7,[2]Inscription!$A$12:$G$211,3,FALSE)),"   ",(VLOOKUP($B7,[2]Inscription!$A$12:$G$211,4,FALSE)))," ")</f>
        <v xml:space="preserve">MONERAT Geoffrey   </v>
      </c>
      <c r="D7" s="17"/>
      <c r="E7" s="18" t="str">
        <f>IF(B7&gt;0,(VLOOKUP($B7,[2]Inscription!$A$12:$G$211,5,FALSE))," ")</f>
        <v>NL</v>
      </c>
      <c r="F7" s="19" t="str">
        <f>IF(B7&gt;0,(VLOOKUP($B7,[2]Inscription!$A$12:$G$211,7,FALSE))," ")</f>
        <v>CJ</v>
      </c>
      <c r="G7" s="18" t="str">
        <f>LEFT(IF(B7&gt;0,(VLOOKUP($B7,[2]Inscription!$A$12:$G$211,6,FALSE))," "),8)</f>
        <v>D3</v>
      </c>
      <c r="H7" s="20"/>
    </row>
    <row r="8" spans="1:8" x14ac:dyDescent="0.25">
      <c r="A8" s="14">
        <v>5</v>
      </c>
      <c r="B8" s="15">
        <v>6</v>
      </c>
      <c r="C8" s="16" t="str">
        <f>IF(B8&gt;0,CONCATENATE((VLOOKUP($B8,[2]Inscription!$A$12:$G$211,3,FALSE)),"   ",(VLOOKUP($B8,[2]Inscription!$A$12:$G$211,4,FALSE)))," ")</f>
        <v xml:space="preserve">DA CUNHA Philippe   </v>
      </c>
      <c r="D8" s="17"/>
      <c r="E8" s="18" t="str">
        <f>IF(B8&gt;0,(VLOOKUP($B8,[2]Inscription!$A$12:$G$211,5,FALSE))," ")</f>
        <v>UA LA ROCHEFOUCAULD</v>
      </c>
      <c r="F8" s="19" t="str">
        <f>IF(B8&gt;0,(VLOOKUP($B8,[2]Inscription!$A$12:$G$211,7,FALSE))," ")</f>
        <v>50160150263</v>
      </c>
      <c r="G8" s="18" t="str">
        <f>LEFT(IF(B8&gt;0,(VLOOKUP($B8,[2]Inscription!$A$12:$G$211,6,FALSE))," "),8)</f>
        <v>PC D3</v>
      </c>
      <c r="H8" s="20"/>
    </row>
    <row r="9" spans="1:8" x14ac:dyDescent="0.25">
      <c r="A9" s="14">
        <v>6</v>
      </c>
      <c r="B9" s="15">
        <v>3</v>
      </c>
      <c r="C9" s="16" t="str">
        <f>IF(B9&gt;0,CONCATENATE((VLOOKUP($B9,[2]Inscription!$A$12:$G$211,3,FALSE)),"   ",(VLOOKUP($B9,[2]Inscription!$A$12:$G$211,4,FALSE)))," ")</f>
        <v xml:space="preserve">PERMENAS Frederic   </v>
      </c>
      <c r="D9" s="17"/>
      <c r="E9" s="18" t="str">
        <f>IF(B9&gt;0,(VLOOKUP($B9,[2]Inscription!$A$12:$G$211,5,FALSE))," ")</f>
        <v>VC MATHA</v>
      </c>
      <c r="F9" s="19" t="str">
        <f>IF(B9&gt;0,(VLOOKUP($B9,[2]Inscription!$A$12:$G$211,7,FALSE))," ")</f>
        <v>50170380031</v>
      </c>
      <c r="G9" s="18" t="str">
        <f>LEFT(IF(B9&gt;0,(VLOOKUP($B9,[2]Inscription!$A$12:$G$211,6,FALSE))," "),8)</f>
        <v>PC D3</v>
      </c>
      <c r="H9" s="20"/>
    </row>
    <row r="10" spans="1:8" x14ac:dyDescent="0.25">
      <c r="A10" s="14">
        <v>7</v>
      </c>
      <c r="B10" s="15">
        <v>10</v>
      </c>
      <c r="C10" s="16" t="str">
        <f>IF(B10&gt;0,CONCATENATE((VLOOKUP($B10,[2]Inscription!$A$12:$G$211,3,FALSE)),"   ",(VLOOKUP($B10,[2]Inscription!$A$12:$G$211,4,FALSE)))," ")</f>
        <v xml:space="preserve">BROUSSARD Stephane   </v>
      </c>
      <c r="D10" s="17"/>
      <c r="E10" s="18" t="str">
        <f>IF(B10&gt;0,(VLOOKUP($B10,[2]Inscription!$A$12:$G$211,5,FALSE))," ")</f>
        <v>VC CORME ROYAL</v>
      </c>
      <c r="F10" s="19" t="str">
        <f>IF(B10&gt;0,(VLOOKUP($B10,[2]Inscription!$A$12:$G$211,7,FALSE))," ")</f>
        <v>50172320025</v>
      </c>
      <c r="G10" s="18" t="str">
        <f>LEFT(IF(B10&gt;0,(VLOOKUP($B10,[2]Inscription!$A$12:$G$211,6,FALSE))," "),8)</f>
        <v>PC D3</v>
      </c>
      <c r="H10" s="20"/>
    </row>
    <row r="11" spans="1:8" x14ac:dyDescent="0.25">
      <c r="A11" s="14">
        <v>8</v>
      </c>
      <c r="B11" s="15">
        <v>26</v>
      </c>
      <c r="C11" s="16" t="str">
        <f>IF(B11&gt;0,CONCATENATE((VLOOKUP($B11,[2]Inscription!$A$12:$G$211,3,FALSE)),"   ",(VLOOKUP($B11,[2]Inscription!$A$12:$G$211,4,FALSE)))," ")</f>
        <v xml:space="preserve">TESSERON Pascal   </v>
      </c>
      <c r="D11" s="17"/>
      <c r="E11" s="18" t="str">
        <f>IF(B11&gt;0,(VLOOKUP($B11,[2]Inscription!$A$12:$G$211,5,FALSE))," ")</f>
        <v>AC ST MICHEL</v>
      </c>
      <c r="F11" s="19" t="str">
        <f>IF(B11&gt;0,(VLOOKUP($B11,[2]Inscription!$A$12:$G$211,7,FALSE))," ")</f>
        <v>50162290003</v>
      </c>
      <c r="G11" s="18" t="str">
        <f>LEFT(IF(B11&gt;0,(VLOOKUP($B11,[2]Inscription!$A$12:$G$211,6,FALSE))," "),8)</f>
        <v>PC D4</v>
      </c>
      <c r="H11" s="20"/>
    </row>
    <row r="12" spans="1:8" x14ac:dyDescent="0.25">
      <c r="A12" s="14">
        <v>9</v>
      </c>
      <c r="B12" s="15">
        <v>25</v>
      </c>
      <c r="C12" s="16" t="str">
        <f>IF(B12&gt;0,CONCATENATE((VLOOKUP($B12,[2]Inscription!$A$12:$G$211,3,FALSE)),"   ",(VLOOKUP($B12,[2]Inscription!$A$12:$G$211,4,FALSE)))," ")</f>
        <v xml:space="preserve">RAMBAUD Eric   </v>
      </c>
      <c r="D12" s="17"/>
      <c r="E12" s="18" t="str">
        <f>IF(B12&gt;0,(VLOOKUP($B12,[2]Inscription!$A$12:$G$211,5,FALSE))," ")</f>
        <v>CO COURONNAIS</v>
      </c>
      <c r="F12" s="19" t="str">
        <f>IF(B12&gt;0,(VLOOKUP($B12,[2]Inscription!$A$12:$G$211,7,FALSE))," ")</f>
        <v>50160100309</v>
      </c>
      <c r="G12" s="18" t="str">
        <f>LEFT(IF(B12&gt;0,(VLOOKUP($B12,[2]Inscription!$A$12:$G$211,6,FALSE))," "),8)</f>
        <v>PC D4</v>
      </c>
      <c r="H12" s="20"/>
    </row>
    <row r="13" spans="1:8" x14ac:dyDescent="0.25">
      <c r="A13" s="14">
        <v>10</v>
      </c>
      <c r="B13" s="15">
        <v>12</v>
      </c>
      <c r="C13" s="16" t="str">
        <f>IF(B13&gt;0,CONCATENATE((VLOOKUP($B13,[2]Inscription!$A$12:$G$211,3,FALSE)),"   ",(VLOOKUP($B13,[2]Inscription!$A$12:$G$211,4,FALSE)))," ")</f>
        <v xml:space="preserve">NADON Jean Christophe   </v>
      </c>
      <c r="D13" s="17"/>
      <c r="E13" s="18" t="str">
        <f>IF(B13&gt;0,(VLOOKUP($B13,[2]Inscription!$A$12:$G$211,5,FALSE))," ")</f>
        <v>AC4B</v>
      </c>
      <c r="F13" s="19" t="str">
        <f>IF(B13&gt;0,(VLOOKUP($B13,[2]Inscription!$A$12:$G$211,7,FALSE))," ")</f>
        <v>50162040006</v>
      </c>
      <c r="G13" s="18" t="str">
        <f>LEFT(IF(B13&gt;0,(VLOOKUP($B13,[2]Inscription!$A$12:$G$211,6,FALSE))," "),8)</f>
        <v>PC D3</v>
      </c>
      <c r="H13" s="20"/>
    </row>
    <row r="14" spans="1:8" x14ac:dyDescent="0.25">
      <c r="A14" s="14">
        <v>11</v>
      </c>
      <c r="B14" s="15">
        <v>2</v>
      </c>
      <c r="C14" s="16" t="str">
        <f>IF(B14&gt;0,CONCATENATE((VLOOKUP($B14,[2]Inscription!$A$12:$G$211,3,FALSE)),"   ",(VLOOKUP($B14,[2]Inscription!$A$12:$G$211,4,FALSE)))," ")</f>
        <v xml:space="preserve">DELCROIX Stephane   </v>
      </c>
      <c r="D14" s="17"/>
      <c r="E14" s="18" t="str">
        <f>IF(B14&gt;0,(VLOOKUP($B14,[2]Inscription!$A$12:$G$211,5,FALSE))," ")</f>
        <v>AC ST MICHEL</v>
      </c>
      <c r="F14" s="19" t="str">
        <f>IF(B14&gt;0,(VLOOKUP($B14,[2]Inscription!$A$12:$G$211,7,FALSE))," ")</f>
        <v>50162290009</v>
      </c>
      <c r="G14" s="18" t="str">
        <f>LEFT(IF(B14&gt;0,(VLOOKUP($B14,[2]Inscription!$A$12:$G$211,6,FALSE))," "),8)</f>
        <v>PC D3</v>
      </c>
      <c r="H14" s="20"/>
    </row>
    <row r="15" spans="1:8" x14ac:dyDescent="0.25">
      <c r="A15" s="14">
        <v>12</v>
      </c>
      <c r="B15" s="15">
        <v>14</v>
      </c>
      <c r="C15" s="16" t="str">
        <f>IF(B15&gt;0,CONCATENATE((VLOOKUP($B15,[2]Inscription!$A$12:$G$211,3,FALSE)),"   ",(VLOOKUP($B15,[2]Inscription!$A$12:$G$211,4,FALSE)))," ")</f>
        <v xml:space="preserve">DA CUNHA Anthony   </v>
      </c>
      <c r="D15" s="17"/>
      <c r="E15" s="18" t="str">
        <f>IF(B15&gt;0,(VLOOKUP($B15,[2]Inscription!$A$12:$G$211,5,FALSE))," ")</f>
        <v>ROC ROCHECHOUART</v>
      </c>
      <c r="F15" s="19" t="str">
        <f>IF(B15&gt;0,(VLOOKUP($B15,[2]Inscription!$A$12:$G$211,7,FALSE))," ")</f>
        <v>50870410034</v>
      </c>
      <c r="G15" s="18" t="str">
        <f>LEFT(IF(B15&gt;0,(VLOOKUP($B15,[2]Inscription!$A$12:$G$211,6,FALSE))," "),8)</f>
        <v>PC D3</v>
      </c>
      <c r="H15" s="20"/>
    </row>
    <row r="16" spans="1:8" x14ac:dyDescent="0.25">
      <c r="A16" s="14">
        <v>13</v>
      </c>
      <c r="B16" s="15">
        <v>21</v>
      </c>
      <c r="C16" s="16" t="str">
        <f>IF(B16&gt;0,CONCATENATE((VLOOKUP($B16,[2]Inscription!$A$12:$G$211,3,FALSE)),"   ",(VLOOKUP($B16,[2]Inscription!$A$12:$G$211,4,FALSE)))," ")</f>
        <v xml:space="preserve">PREVOT Alain   </v>
      </c>
      <c r="D16" s="17"/>
      <c r="E16" s="18" t="str">
        <f>IF(B16&gt;0,(VLOOKUP($B16,[2]Inscription!$A$12:$G$211,5,FALSE))," ")</f>
        <v>AL GOND PONTOUVRE</v>
      </c>
      <c r="F16" s="19" t="str">
        <f>IF(B16&gt;0,(VLOOKUP($B16,[2]Inscription!$A$12:$G$211,7,FALSE))," ")</f>
        <v>50161640058</v>
      </c>
      <c r="G16" s="18" t="str">
        <f>LEFT(IF(B16&gt;0,(VLOOKUP($B16,[2]Inscription!$A$12:$G$211,6,FALSE))," "),8)</f>
        <v>PC D4</v>
      </c>
      <c r="H16" s="20"/>
    </row>
    <row r="17" spans="1:8" x14ac:dyDescent="0.25">
      <c r="A17" s="14">
        <v>14</v>
      </c>
      <c r="B17" s="15">
        <v>7</v>
      </c>
      <c r="C17" s="16" t="str">
        <f>IF(B17&gt;0,CONCATENATE((VLOOKUP($B17,[2]Inscription!$A$12:$G$211,3,FALSE)),"   ",(VLOOKUP($B17,[2]Inscription!$A$12:$G$211,4,FALSE)))," ")</f>
        <v xml:space="preserve">POIRIER Cedric   </v>
      </c>
      <c r="D17" s="17"/>
      <c r="E17" s="18" t="str">
        <f>IF(B17&gt;0,(VLOOKUP($B17,[2]Inscription!$A$12:$G$211,5,FALSE))," ")</f>
        <v>ANGOULEME VC</v>
      </c>
      <c r="F17" s="19" t="str">
        <f>IF(B17&gt;0,(VLOOKUP($B17,[2]Inscription!$A$12:$G$211,7,FALSE))," ")</f>
        <v>50161860227</v>
      </c>
      <c r="G17" s="18" t="str">
        <f>LEFT(IF(B17&gt;0,(VLOOKUP($B17,[2]Inscription!$A$12:$G$211,6,FALSE))," "),8)</f>
        <v>PC D3</v>
      </c>
      <c r="H17" s="20"/>
    </row>
    <row r="18" spans="1:8" x14ac:dyDescent="0.25">
      <c r="A18" s="14">
        <v>15</v>
      </c>
      <c r="B18" s="15">
        <v>28</v>
      </c>
      <c r="C18" s="16" t="str">
        <f>IF(B18&gt;0,CONCATENATE((VLOOKUP($B18,[2]Inscription!$A$12:$G$211,3,FALSE)),"   ",(VLOOKUP($B18,[2]Inscription!$A$12:$G$211,4,FALSE)))," ")</f>
        <v xml:space="preserve">TAINON Patrice   </v>
      </c>
      <c r="D18" s="17"/>
      <c r="E18" s="18" t="str">
        <f>IF(B18&gt;0,(VLOOKUP($B18,[2]Inscription!$A$12:$G$211,5,FALSE))," ")</f>
        <v>VC MATHA</v>
      </c>
      <c r="F18" s="19" t="str">
        <f>IF(B18&gt;0,(VLOOKUP($B18,[2]Inscription!$A$12:$G$211,7,FALSE))," ")</f>
        <v>50170380029</v>
      </c>
      <c r="G18" s="18" t="str">
        <f>LEFT(IF(B18&gt;0,(VLOOKUP($B18,[2]Inscription!$A$12:$G$211,6,FALSE))," "),8)</f>
        <v>PC D4</v>
      </c>
      <c r="H18" s="20"/>
    </row>
    <row r="19" spans="1:8" x14ac:dyDescent="0.25">
      <c r="A19" s="14">
        <v>16</v>
      </c>
      <c r="B19" s="15">
        <v>27</v>
      </c>
      <c r="C19" s="16" t="str">
        <f>IF(B19&gt;0,CONCATENATE((VLOOKUP($B19,[2]Inscription!$A$12:$G$211,3,FALSE)),"   ",(VLOOKUP($B19,[2]Inscription!$A$12:$G$211,4,FALSE)))," ")</f>
        <v xml:space="preserve">PONT Didier   </v>
      </c>
      <c r="D19" s="17"/>
      <c r="E19" s="18" t="str">
        <f>IF(B19&gt;0,(VLOOKUP($B19,[2]Inscription!$A$12:$G$211,5,FALSE))," ")</f>
        <v>VC MATHA</v>
      </c>
      <c r="F19" s="19" t="str">
        <f>IF(B19&gt;0,(VLOOKUP($B19,[2]Inscription!$A$12:$G$211,7,FALSE))," ")</f>
        <v>50170380030</v>
      </c>
      <c r="G19" s="18" t="str">
        <f>LEFT(IF(B19&gt;0,(VLOOKUP($B19,[2]Inscription!$A$12:$G$211,6,FALSE))," "),8)</f>
        <v>PC D4</v>
      </c>
      <c r="H19" s="20"/>
    </row>
  </sheetData>
  <mergeCells count="4">
    <mergeCell ref="B1:E1"/>
    <mergeCell ref="F1:H1"/>
    <mergeCell ref="B2:D2"/>
    <mergeCell ref="C3:D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D1.D2</vt:lpstr>
      <vt:lpstr>D3.D4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Christian GAUTHIER</cp:lastModifiedBy>
  <dcterms:created xsi:type="dcterms:W3CDTF">2022-06-30T06:02:10Z</dcterms:created>
  <dcterms:modified xsi:type="dcterms:W3CDTF">2022-06-30T06:07:58Z</dcterms:modified>
</cp:coreProperties>
</file>